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7680" tabRatio="783" activeTab="2"/>
  </bookViews>
  <sheets>
    <sheet name="Рейтинг ОУ" sheetId="12" r:id="rId1"/>
    <sheet name="Лист1" sheetId="15" state="hidden" r:id="rId2"/>
    <sheet name="Общий свод данных" sheetId="11" r:id="rId3"/>
    <sheet name="информация для bus.gov" sheetId="13" r:id="rId4"/>
  </sheets>
  <definedNames>
    <definedName name="_xlnm._FilterDatabase" localSheetId="0" hidden="1">'Рейтинг ОУ'!$A$1:$Z$79</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0" i="11" l="1"/>
  <c r="D31" i="11"/>
  <c r="D120" i="11"/>
  <c r="D121" i="11"/>
  <c r="D122" i="11"/>
  <c r="D123" i="11"/>
  <c r="D133" i="11"/>
  <c r="D134" i="11"/>
  <c r="D143" i="11"/>
  <c r="D142" i="11" s="1"/>
  <c r="D144" i="11"/>
  <c r="D150" i="11"/>
  <c r="D152" i="11"/>
  <c r="D6" i="11" l="1"/>
  <c r="D68" i="13"/>
  <c r="D69" i="13"/>
  <c r="D74" i="13"/>
  <c r="D79" i="13"/>
  <c r="D84" i="13"/>
  <c r="D85" i="13"/>
  <c r="D90" i="13"/>
  <c r="D91" i="13"/>
  <c r="D96" i="13"/>
  <c r="D101" i="13"/>
  <c r="D106" i="13"/>
  <c r="D107" i="13"/>
  <c r="D112" i="13"/>
  <c r="D113" i="13"/>
  <c r="D120" i="13" s="1"/>
  <c r="D123" i="13" s="1"/>
  <c r="D118" i="13"/>
  <c r="D52" i="13"/>
  <c r="D59" i="13"/>
  <c r="D58" i="13" s="1"/>
  <c r="D63" i="13"/>
  <c r="F52" i="13"/>
  <c r="H52" i="13"/>
  <c r="J52" i="13"/>
  <c r="L52" i="13"/>
  <c r="N52" i="13"/>
  <c r="P52" i="13"/>
  <c r="E59" i="13"/>
  <c r="F59" i="13"/>
  <c r="F58" i="13" s="1"/>
  <c r="G59" i="13"/>
  <c r="G62" i="13" s="1"/>
  <c r="H59" i="13"/>
  <c r="H58" i="13" s="1"/>
  <c r="I59" i="13"/>
  <c r="J59" i="13"/>
  <c r="J58" i="13" s="1"/>
  <c r="K59" i="13"/>
  <c r="L59" i="13"/>
  <c r="L58" i="13" s="1"/>
  <c r="M59" i="13"/>
  <c r="N59" i="13"/>
  <c r="N58" i="13" s="1"/>
  <c r="O59" i="13"/>
  <c r="P59" i="13"/>
  <c r="P58" i="13" s="1"/>
  <c r="Q59" i="13"/>
  <c r="F62" i="13"/>
  <c r="H62" i="13"/>
  <c r="P62" i="13"/>
  <c r="E63" i="13"/>
  <c r="F63" i="13"/>
  <c r="G63" i="13"/>
  <c r="H63" i="13"/>
  <c r="I63" i="13"/>
  <c r="J63" i="13"/>
  <c r="K63" i="13"/>
  <c r="L63" i="13"/>
  <c r="M63" i="13"/>
  <c r="N63" i="13"/>
  <c r="O63" i="13"/>
  <c r="P63" i="13"/>
  <c r="Q63" i="13"/>
  <c r="E68" i="13"/>
  <c r="F68" i="13"/>
  <c r="G68" i="13"/>
  <c r="H68" i="13"/>
  <c r="I68" i="13"/>
  <c r="J68" i="13"/>
  <c r="K68" i="13"/>
  <c r="L68" i="13"/>
  <c r="M68" i="13"/>
  <c r="N68" i="13"/>
  <c r="O68" i="13"/>
  <c r="P68" i="13"/>
  <c r="Q68" i="13"/>
  <c r="G69" i="13"/>
  <c r="K69" i="13"/>
  <c r="O69" i="13"/>
  <c r="E74" i="13"/>
  <c r="F69" i="13"/>
  <c r="G74" i="13"/>
  <c r="H69" i="13"/>
  <c r="I74" i="13"/>
  <c r="J69" i="13"/>
  <c r="K74" i="13"/>
  <c r="L69" i="13"/>
  <c r="M74" i="13"/>
  <c r="N69" i="13"/>
  <c r="O74" i="13"/>
  <c r="P69" i="13"/>
  <c r="Q74" i="13"/>
  <c r="F74" i="13"/>
  <c r="H74" i="13"/>
  <c r="J74" i="13"/>
  <c r="L74" i="13"/>
  <c r="N74" i="13"/>
  <c r="P74" i="13"/>
  <c r="L79" i="13"/>
  <c r="E79" i="13"/>
  <c r="G79" i="13"/>
  <c r="H84" i="13"/>
  <c r="I79" i="13"/>
  <c r="K79" i="13"/>
  <c r="L84" i="13"/>
  <c r="M79" i="13"/>
  <c r="O79" i="13"/>
  <c r="P84" i="13"/>
  <c r="Q79" i="13"/>
  <c r="E84" i="13"/>
  <c r="G84" i="13"/>
  <c r="I84" i="13"/>
  <c r="K84" i="13"/>
  <c r="M84" i="13"/>
  <c r="O84" i="13"/>
  <c r="Q84" i="13"/>
  <c r="G85" i="13"/>
  <c r="K85" i="13"/>
  <c r="O85" i="13"/>
  <c r="E85" i="13"/>
  <c r="I85" i="13"/>
  <c r="M85" i="13"/>
  <c r="Q85" i="13"/>
  <c r="E90" i="13"/>
  <c r="G90" i="13"/>
  <c r="I90" i="13"/>
  <c r="K90" i="13"/>
  <c r="M90" i="13"/>
  <c r="O90" i="13"/>
  <c r="Q90" i="13"/>
  <c r="E96" i="13"/>
  <c r="F91" i="13"/>
  <c r="G96" i="13"/>
  <c r="H91" i="13"/>
  <c r="I96" i="13"/>
  <c r="J91" i="13"/>
  <c r="K96" i="13"/>
  <c r="L91" i="13"/>
  <c r="M96" i="13"/>
  <c r="N91" i="13"/>
  <c r="O96" i="13"/>
  <c r="P91" i="13"/>
  <c r="Q96" i="13"/>
  <c r="F96" i="13"/>
  <c r="H96" i="13"/>
  <c r="J96" i="13"/>
  <c r="L96" i="13"/>
  <c r="N96" i="13"/>
  <c r="P96" i="13"/>
  <c r="E101" i="13"/>
  <c r="F106" i="13"/>
  <c r="G101" i="13"/>
  <c r="H106" i="13"/>
  <c r="I101" i="13"/>
  <c r="J106" i="13"/>
  <c r="K101" i="13"/>
  <c r="L106" i="13"/>
  <c r="M101" i="13"/>
  <c r="N106" i="13"/>
  <c r="O101" i="13"/>
  <c r="P106" i="13"/>
  <c r="Q101" i="13"/>
  <c r="E106" i="13"/>
  <c r="G106" i="13"/>
  <c r="I106" i="13"/>
  <c r="K106" i="13"/>
  <c r="M106" i="13"/>
  <c r="O106" i="13"/>
  <c r="Q106" i="13"/>
  <c r="G107" i="13"/>
  <c r="K107" i="13"/>
  <c r="O107" i="13"/>
  <c r="E112" i="13"/>
  <c r="F107" i="13"/>
  <c r="G112" i="13"/>
  <c r="H107" i="13"/>
  <c r="I112" i="13"/>
  <c r="J107" i="13"/>
  <c r="K112" i="13"/>
  <c r="L107" i="13"/>
  <c r="M112" i="13"/>
  <c r="N107" i="13"/>
  <c r="O112" i="13"/>
  <c r="P107" i="13"/>
  <c r="Q112" i="13"/>
  <c r="F112" i="13"/>
  <c r="H112" i="13"/>
  <c r="J112" i="13"/>
  <c r="L112" i="13"/>
  <c r="N112" i="13"/>
  <c r="P112" i="13"/>
  <c r="F113" i="13"/>
  <c r="J113" i="13"/>
  <c r="N113" i="13"/>
  <c r="E113" i="13"/>
  <c r="F118" i="13"/>
  <c r="G113" i="13"/>
  <c r="H118" i="13"/>
  <c r="I113" i="13"/>
  <c r="J118" i="13"/>
  <c r="K113" i="13"/>
  <c r="L118" i="13"/>
  <c r="M113" i="13"/>
  <c r="N118" i="13"/>
  <c r="O113" i="13"/>
  <c r="P118" i="13"/>
  <c r="Q113" i="13"/>
  <c r="E118" i="13"/>
  <c r="G118" i="13"/>
  <c r="I118" i="13"/>
  <c r="K118" i="13"/>
  <c r="M118" i="13"/>
  <c r="O118" i="13"/>
  <c r="Q118" i="13"/>
  <c r="N76" i="13" l="1"/>
  <c r="N78" i="13" s="1"/>
  <c r="J76" i="13"/>
  <c r="J78" i="13" s="1"/>
  <c r="F76" i="13"/>
  <c r="F78" i="13" s="1"/>
  <c r="N62" i="13"/>
  <c r="D76" i="13"/>
  <c r="D78" i="13" s="1"/>
  <c r="J62" i="13"/>
  <c r="L76" i="13"/>
  <c r="L78" i="13" s="1"/>
  <c r="D98" i="13"/>
  <c r="D100" i="13" s="1"/>
  <c r="P76" i="13"/>
  <c r="P78" i="13" s="1"/>
  <c r="H76" i="13"/>
  <c r="H78" i="13" s="1"/>
  <c r="L62" i="13"/>
  <c r="O120" i="13"/>
  <c r="O123" i="13" s="1"/>
  <c r="G58" i="13"/>
  <c r="Q58" i="13"/>
  <c r="Q62" i="13"/>
  <c r="O58" i="13"/>
  <c r="O76" i="13" s="1"/>
  <c r="O78" i="13" s="1"/>
  <c r="O62" i="13"/>
  <c r="M58" i="13"/>
  <c r="M62" i="13"/>
  <c r="K58" i="13"/>
  <c r="K76" i="13" s="1"/>
  <c r="K78" i="13" s="1"/>
  <c r="K62" i="13"/>
  <c r="I58" i="13"/>
  <c r="I62" i="13"/>
  <c r="E58" i="13"/>
  <c r="E62" i="13"/>
  <c r="G120" i="13"/>
  <c r="G123" i="13" s="1"/>
  <c r="K120" i="13"/>
  <c r="K123" i="13" s="1"/>
  <c r="D62" i="13"/>
  <c r="P101" i="13"/>
  <c r="L101" i="13"/>
  <c r="H101" i="13"/>
  <c r="Q91" i="13"/>
  <c r="Q98" i="13" s="1"/>
  <c r="Q100" i="13" s="1"/>
  <c r="M91" i="13"/>
  <c r="M98" i="13" s="1"/>
  <c r="M100" i="13" s="1"/>
  <c r="I91" i="13"/>
  <c r="I98" i="13" s="1"/>
  <c r="I100" i="13" s="1"/>
  <c r="E91" i="13"/>
  <c r="E98" i="13"/>
  <c r="E100" i="13" s="1"/>
  <c r="G76" i="13"/>
  <c r="G78" i="13" s="1"/>
  <c r="Q52" i="13"/>
  <c r="O52" i="13"/>
  <c r="M52" i="13"/>
  <c r="K52" i="13"/>
  <c r="I52" i="13"/>
  <c r="G52" i="13"/>
  <c r="P113" i="13"/>
  <c r="L113" i="13"/>
  <c r="H113" i="13"/>
  <c r="Q107" i="13"/>
  <c r="Q120" i="13" s="1"/>
  <c r="Q123" i="13" s="1"/>
  <c r="M107" i="13"/>
  <c r="M120" i="13" s="1"/>
  <c r="M123" i="13" s="1"/>
  <c r="I107" i="13"/>
  <c r="I120" i="13" s="1"/>
  <c r="I123" i="13" s="1"/>
  <c r="E107" i="13"/>
  <c r="E120" i="13" s="1"/>
  <c r="E123" i="13" s="1"/>
  <c r="N101" i="13"/>
  <c r="N120" i="13" s="1"/>
  <c r="N123" i="13" s="1"/>
  <c r="J101" i="13"/>
  <c r="J120" i="13" s="1"/>
  <c r="J123" i="13" s="1"/>
  <c r="F101" i="13"/>
  <c r="F120" i="13" s="1"/>
  <c r="F123" i="13" s="1"/>
  <c r="O91" i="13"/>
  <c r="O98" i="13" s="1"/>
  <c r="O100" i="13" s="1"/>
  <c r="K91" i="13"/>
  <c r="K98" i="13" s="1"/>
  <c r="K100" i="13" s="1"/>
  <c r="G91" i="13"/>
  <c r="G98" i="13" s="1"/>
  <c r="G100" i="13" s="1"/>
  <c r="P85" i="13"/>
  <c r="P90" i="13"/>
  <c r="N85" i="13"/>
  <c r="N90" i="13"/>
  <c r="L85" i="13"/>
  <c r="L98" i="13" s="1"/>
  <c r="L100" i="13" s="1"/>
  <c r="L90" i="13"/>
  <c r="J85" i="13"/>
  <c r="J90" i="13"/>
  <c r="H85" i="13"/>
  <c r="H90" i="13"/>
  <c r="F85" i="13"/>
  <c r="F90" i="13"/>
  <c r="N84" i="13"/>
  <c r="N79" i="13"/>
  <c r="J84" i="13"/>
  <c r="J79" i="13"/>
  <c r="F84" i="13"/>
  <c r="F79" i="13"/>
  <c r="P79" i="13"/>
  <c r="H79" i="13"/>
  <c r="E52" i="13"/>
  <c r="Q69" i="13"/>
  <c r="M69" i="13"/>
  <c r="M76" i="13" s="1"/>
  <c r="M78" i="13" s="1"/>
  <c r="I69" i="13"/>
  <c r="E69" i="13"/>
  <c r="E76" i="13" l="1"/>
  <c r="E78" i="13" s="1"/>
  <c r="Q76" i="13"/>
  <c r="Q78" i="13" s="1"/>
  <c r="I76" i="13"/>
  <c r="I78" i="13" s="1"/>
  <c r="P98" i="13"/>
  <c r="P100" i="13" s="1"/>
  <c r="F98" i="13"/>
  <c r="F100" i="13" s="1"/>
  <c r="J98" i="13"/>
  <c r="J100" i="13" s="1"/>
  <c r="N98" i="13"/>
  <c r="N100" i="13" s="1"/>
  <c r="L120" i="13"/>
  <c r="L123" i="13" s="1"/>
  <c r="H98" i="13"/>
  <c r="H120" i="13"/>
  <c r="H123" i="13" s="1"/>
  <c r="P120" i="13"/>
  <c r="P123" i="13" s="1"/>
  <c r="H100" i="13" l="1"/>
  <c r="D8" i="13" l="1"/>
  <c r="D12" i="13" s="1"/>
  <c r="D17" i="13"/>
  <c r="D20" i="13"/>
  <c r="D36" i="13"/>
  <c r="D29" i="13"/>
  <c r="D34" i="13"/>
  <c r="D42" i="13"/>
  <c r="D23" i="13" l="1"/>
  <c r="D41" i="13"/>
  <c r="D54" i="13"/>
  <c r="D57" i="13" s="1"/>
  <c r="D19" i="13"/>
  <c r="D39" i="13"/>
  <c r="D45" i="13"/>
  <c r="D124" i="13" l="1"/>
  <c r="D128" i="13" s="1"/>
  <c r="E6" i="13" l="1"/>
  <c r="F6" i="13"/>
  <c r="G6" i="13"/>
  <c r="H6" i="13"/>
  <c r="I6" i="13"/>
  <c r="J6" i="13"/>
  <c r="K6" i="13"/>
  <c r="L6" i="13"/>
  <c r="M6" i="13"/>
  <c r="N6" i="13"/>
  <c r="O6" i="13"/>
  <c r="P6" i="13"/>
  <c r="Q6" i="13"/>
  <c r="E8" i="13"/>
  <c r="F8" i="13"/>
  <c r="G8" i="13"/>
  <c r="G12" i="13" s="1"/>
  <c r="H8" i="13"/>
  <c r="H12" i="13" s="1"/>
  <c r="I8" i="13"/>
  <c r="J8" i="13"/>
  <c r="J12" i="13" s="1"/>
  <c r="K8" i="13"/>
  <c r="K12" i="13" s="1"/>
  <c r="L8" i="13"/>
  <c r="L12" i="13" s="1"/>
  <c r="M8" i="13"/>
  <c r="N8" i="13"/>
  <c r="O8" i="13"/>
  <c r="O12" i="13" s="1"/>
  <c r="P8" i="13"/>
  <c r="P12" i="13" s="1"/>
  <c r="Q8" i="13"/>
  <c r="E12" i="13"/>
  <c r="F12" i="13"/>
  <c r="I12" i="13"/>
  <c r="M12" i="13"/>
  <c r="N12" i="13"/>
  <c r="Q12" i="13"/>
  <c r="E17" i="13"/>
  <c r="F17" i="13"/>
  <c r="G17" i="13"/>
  <c r="H17" i="13"/>
  <c r="I17" i="13"/>
  <c r="J17" i="13"/>
  <c r="K17" i="13"/>
  <c r="L17" i="13"/>
  <c r="M17" i="13"/>
  <c r="N17" i="13"/>
  <c r="O17" i="13"/>
  <c r="P17" i="13"/>
  <c r="Q17" i="13"/>
  <c r="E19" i="13"/>
  <c r="F19" i="13"/>
  <c r="G19" i="13"/>
  <c r="H19" i="13"/>
  <c r="I19" i="13"/>
  <c r="J19" i="13"/>
  <c r="K19" i="13"/>
  <c r="L19" i="13"/>
  <c r="M19" i="13"/>
  <c r="N19" i="13"/>
  <c r="O19" i="13"/>
  <c r="P19" i="13"/>
  <c r="Q19" i="13"/>
  <c r="E20" i="13"/>
  <c r="E23" i="13" s="1"/>
  <c r="F20" i="13"/>
  <c r="G20" i="13"/>
  <c r="H20" i="13"/>
  <c r="H23" i="13" s="1"/>
  <c r="I20" i="13"/>
  <c r="J20" i="13"/>
  <c r="K20" i="13"/>
  <c r="K23" i="13" s="1"/>
  <c r="L20" i="13"/>
  <c r="L23" i="13" s="1"/>
  <c r="M20" i="13"/>
  <c r="M23" i="13" s="1"/>
  <c r="N20" i="13"/>
  <c r="O20" i="13"/>
  <c r="P20" i="13"/>
  <c r="P23" i="13" s="1"/>
  <c r="Q20" i="13"/>
  <c r="Q23" i="13" s="1"/>
  <c r="F23" i="13"/>
  <c r="G23" i="13"/>
  <c r="I23" i="13"/>
  <c r="J23" i="13"/>
  <c r="N23" i="13"/>
  <c r="O23" i="13"/>
  <c r="E29" i="13"/>
  <c r="F29" i="13"/>
  <c r="G29" i="13"/>
  <c r="H29" i="13"/>
  <c r="I29" i="13"/>
  <c r="J29" i="13"/>
  <c r="K29" i="13"/>
  <c r="L29" i="13"/>
  <c r="M29" i="13"/>
  <c r="N29" i="13"/>
  <c r="O29" i="13"/>
  <c r="P29" i="13"/>
  <c r="Q29" i="13"/>
  <c r="N36" i="13"/>
  <c r="E34" i="13"/>
  <c r="F34" i="13"/>
  <c r="G34" i="13"/>
  <c r="H34" i="13"/>
  <c r="I34" i="13"/>
  <c r="J34" i="13"/>
  <c r="K34" i="13"/>
  <c r="L34" i="13"/>
  <c r="M34" i="13"/>
  <c r="N34" i="13"/>
  <c r="O34" i="13"/>
  <c r="P34" i="13"/>
  <c r="Q34" i="13"/>
  <c r="H36" i="13"/>
  <c r="L36" i="13"/>
  <c r="P36" i="13"/>
  <c r="N39" i="13"/>
  <c r="E42" i="13"/>
  <c r="E45" i="13" s="1"/>
  <c r="F42" i="13"/>
  <c r="G42" i="13"/>
  <c r="H42" i="13"/>
  <c r="H45" i="13" s="1"/>
  <c r="I42" i="13"/>
  <c r="J42" i="13"/>
  <c r="J45" i="13" s="1"/>
  <c r="K42" i="13"/>
  <c r="K45" i="13" s="1"/>
  <c r="L42" i="13"/>
  <c r="M42" i="13"/>
  <c r="M45" i="13" s="1"/>
  <c r="N42" i="13"/>
  <c r="N45" i="13" s="1"/>
  <c r="O42" i="13"/>
  <c r="O45" i="13" s="1"/>
  <c r="P42" i="13"/>
  <c r="P45" i="13" s="1"/>
  <c r="Q42" i="13"/>
  <c r="F45" i="13"/>
  <c r="G45" i="13"/>
  <c r="I45" i="13"/>
  <c r="L45" i="13"/>
  <c r="Q45" i="13"/>
  <c r="D6" i="13"/>
  <c r="Q41" i="13" l="1"/>
  <c r="Q54" i="13"/>
  <c r="Q57" i="13" s="1"/>
  <c r="O41" i="13"/>
  <c r="O54" i="13"/>
  <c r="O57" i="13" s="1"/>
  <c r="M41" i="13"/>
  <c r="M54" i="13"/>
  <c r="M57" i="13" s="1"/>
  <c r="K41" i="13"/>
  <c r="K54" i="13"/>
  <c r="K57" i="13" s="1"/>
  <c r="I41" i="13"/>
  <c r="I54" i="13"/>
  <c r="I57" i="13" s="1"/>
  <c r="G41" i="13"/>
  <c r="G54" i="13"/>
  <c r="G57" i="13" s="1"/>
  <c r="E41" i="13"/>
  <c r="E54" i="13"/>
  <c r="E57" i="13" s="1"/>
  <c r="P41" i="13"/>
  <c r="P54" i="13"/>
  <c r="P57" i="13" s="1"/>
  <c r="N41" i="13"/>
  <c r="N54" i="13"/>
  <c r="N57" i="13" s="1"/>
  <c r="L41" i="13"/>
  <c r="L54" i="13"/>
  <c r="L57" i="13" s="1"/>
  <c r="J41" i="13"/>
  <c r="J54" i="13"/>
  <c r="J57" i="13" s="1"/>
  <c r="H41" i="13"/>
  <c r="H54" i="13"/>
  <c r="H57" i="13" s="1"/>
  <c r="F41" i="13"/>
  <c r="F54" i="13"/>
  <c r="F57" i="13" s="1"/>
  <c r="P39" i="13"/>
  <c r="L39" i="13"/>
  <c r="H39" i="13"/>
  <c r="F36" i="13"/>
  <c r="F39" i="13"/>
  <c r="J36" i="13"/>
  <c r="J39" i="13"/>
  <c r="Q36" i="13"/>
  <c r="Q39" i="13"/>
  <c r="O36" i="13"/>
  <c r="O39" i="13"/>
  <c r="M36" i="13"/>
  <c r="M39" i="13"/>
  <c r="K36" i="13"/>
  <c r="K39" i="13"/>
  <c r="I36" i="13"/>
  <c r="I39" i="13"/>
  <c r="G36" i="13"/>
  <c r="G39" i="13"/>
  <c r="E36" i="13"/>
  <c r="E39" i="13"/>
  <c r="P124" i="13" l="1"/>
  <c r="J124" i="13"/>
  <c r="H124" i="13"/>
  <c r="F124" i="13"/>
  <c r="N124" i="13"/>
  <c r="L124" i="13"/>
  <c r="E124" i="13"/>
  <c r="G124" i="13"/>
  <c r="I124" i="13"/>
  <c r="K124" i="13"/>
  <c r="M124" i="13"/>
  <c r="O124" i="13"/>
  <c r="Q124" i="13"/>
</calcChain>
</file>

<file path=xl/sharedStrings.xml><?xml version="1.0" encoding="utf-8"?>
<sst xmlns="http://schemas.openxmlformats.org/spreadsheetml/2006/main" count="683" uniqueCount="419">
  <si>
    <t>№ показателя</t>
  </si>
  <si>
    <t>Показатели</t>
  </si>
  <si>
    <t>1.</t>
  </si>
  <si>
    <t>Показатели, характеризующие открытость и доступность информации об образовательной организации</t>
  </si>
  <si>
    <t>х</t>
  </si>
  <si>
    <t>1.1.</t>
  </si>
  <si>
    <t>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</si>
  <si>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1.1.1.</t>
  </si>
  <si>
    <t>На информационных стендах в помещении образовательной организации</t>
  </si>
  <si>
    <t>1.1.2.</t>
  </si>
  <si>
    <t>На официальном сайте в информационно-телекоммуникационной сети "Интернет"</t>
  </si>
  <si>
    <t>1. Основные сведения</t>
  </si>
  <si>
    <t>2. Структура и органы управления образовательной организацией</t>
  </si>
  <si>
    <t>7. Материально-техническое обеспечении образовательной деятельности</t>
  </si>
  <si>
    <t>1.2.</t>
  </si>
  <si>
    <t>Наличие на официальном сайте организации информации о дистанционных способах обратной связи и взаимодействия с получателями услуг и их функционирование</t>
  </si>
  <si>
    <t>1.2.1.</t>
  </si>
  <si>
    <t>- абонентского номера телефона;</t>
  </si>
  <si>
    <t xml:space="preserve">- адреса электронной почты; </t>
  </si>
  <si>
    <t xml:space="preserve">- электронных сервисов (форма для подачи электронного обращения (жалобы, предложения), получение консультации по оказываемым услугам и пр.); </t>
  </si>
  <si>
    <t>- раздела официального сайта «Часто задаваемые вопросы»;</t>
  </si>
  <si>
    <t>-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t>
  </si>
  <si>
    <t>Показатели, характеризующие комфортность условий предоставления услуг, в том числе время ожидания предоставления услуг</t>
  </si>
  <si>
    <t>2.1.</t>
  </si>
  <si>
    <t xml:space="preserve">Обеспечение в образовательной организации комфортных условий для предоставления услуг </t>
  </si>
  <si>
    <t>1) Наличие комфортной зоны отдыха (ожидания) оборудованной соответствующей мебелью;</t>
  </si>
  <si>
    <t>2) Наличие и понятность навигации внутри организации;</t>
  </si>
  <si>
    <t>3) Наличие и доступность питьевой воды;</t>
  </si>
  <si>
    <t>4) Наличие и доступность санитарно-гигиенических помещений;</t>
  </si>
  <si>
    <t>5) Санитарное состояние помещений;</t>
  </si>
  <si>
    <t>Показатели, характеризующие доступность услуг для инвалидов</t>
  </si>
  <si>
    <t>3.1.</t>
  </si>
  <si>
    <t>Оборудование помещений образовательной организации и прилегающей к ней территории с учетом доступности для инвалидов</t>
  </si>
  <si>
    <t>3.1.1.</t>
  </si>
  <si>
    <t xml:space="preserve"> Наличие в помещениях образовательной организации и на прилегающей к ней территории: </t>
  </si>
  <si>
    <t>1) оборудованных входных групп пандусами (подъемными платформами);</t>
  </si>
  <si>
    <t xml:space="preserve">2) выделенных стоянок для автотранспортных средств инвалидов; </t>
  </si>
  <si>
    <t xml:space="preserve">3) адаптированных лифтов, поручней, расширенных дверных проемов; </t>
  </si>
  <si>
    <t xml:space="preserve">4) сменных кресел-колясок; </t>
  </si>
  <si>
    <t>3.2.</t>
  </si>
  <si>
    <t>Обеспечение в образовательной организации условий доступности, позволяющих инвалидам получать услуги наравне с другими.</t>
  </si>
  <si>
    <t>3.2.1.</t>
  </si>
  <si>
    <t>Наличие в образовательной организации условий доступности, позволяющих инвалидам получать услуги наравне с другими</t>
  </si>
  <si>
    <t xml:space="preserve">1) дублирование для инвалидов по слуху и зрению звуковой и зрительной информации; </t>
  </si>
  <si>
    <t xml:space="preserve">2) дублирование надписей, знаков и иной текстовой и графической информации знаками, выполненными рельефно-точечным шрифтом Брайля; </t>
  </si>
  <si>
    <t xml:space="preserve">3) возможность предоставления инвалидам по слуху (слуху и зрению) услуг сурдопереводчика (тифлосурдопереводчика); </t>
  </si>
  <si>
    <t xml:space="preserve">4) наличие альтернативной версии официального сайта образовательной организации в сети "Интернет" для инвалидов по зрению; </t>
  </si>
  <si>
    <t>5) помощь, оказываемая работниками образовательной организации,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</si>
  <si>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6) наличие возможности предоставления услуги в дистанционном режиме или на дому.</t>
  </si>
  <si>
    <t>1.3.</t>
  </si>
  <si>
    <t>числитель</t>
  </si>
  <si>
    <t>знаменатель</t>
  </si>
  <si>
    <t>3.3.</t>
  </si>
  <si>
    <t>4.1.</t>
  </si>
  <si>
    <t>4.2.</t>
  </si>
  <si>
    <t>4.3.</t>
  </si>
  <si>
    <t>5.1.</t>
  </si>
  <si>
    <t>5.2.</t>
  </si>
  <si>
    <t>5.3.</t>
  </si>
  <si>
    <t>Итого комплексный показатель</t>
  </si>
  <si>
    <t xml:space="preserve">4. Показатели, характеризующие доброжелательность, вежливость работников образовательных организаций </t>
  </si>
  <si>
    <t>Наличие в образовательной организации адаптированных программ и/или обучающихся с ОВЗ</t>
  </si>
  <si>
    <t>Наличие/ отсутствие критерия
(1 /0, либо 1/0,5/0)</t>
  </si>
  <si>
    <t>Доля получателей услуг, удовлетворенных открытостью, полнотой и доступностью информации о деятельности организации социальной сферы</t>
  </si>
  <si>
    <t>1.3.1.</t>
  </si>
  <si>
    <t>Доля получателей услуг, удовлетворенных  качеством, полнотой и доступностью информации о деятельности организации, размещенной на информационных стендах в помещении</t>
  </si>
  <si>
    <t>1.3.2.</t>
  </si>
  <si>
    <t>Доля получателей услуг, удовлетворенных качеством, полнотой и доступностью информации о деятельности организации, размещенной на официальном сайте</t>
  </si>
  <si>
    <t>2.3</t>
  </si>
  <si>
    <t>Доля получателей услуг, удовлетворенных комфортностью предоставления услуг организацией социальной сферы</t>
  </si>
  <si>
    <t>3.</t>
  </si>
  <si>
    <t>Доля получателей услуг, удовлетворенных доступностью услуг для инвалидов</t>
  </si>
  <si>
    <t>4.</t>
  </si>
  <si>
    <t>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</si>
  <si>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</si>
  <si>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</si>
  <si>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5.</t>
  </si>
  <si>
    <t>Показатели, характеризующие удовлетворенность условиями оказания услуг</t>
  </si>
  <si>
    <t>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</si>
  <si>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Доля получателей услуг, удовлетворенных организационными условиями предоставления услуг</t>
  </si>
  <si>
    <t>Доля получателей услуг, удовлетворенных в целом условиями оказания услуг в организации социальной сферы*</t>
  </si>
  <si>
    <t>не требуется</t>
  </si>
  <si>
    <t>2. Информация о режиме и графике работы образовательной организации, ее представительств и филиалов (при наличии)</t>
  </si>
  <si>
    <t>3. Информация о контактных телефонах и об адресах электронной почты образовательной организации, ее представительств и филиалов (при наличии)</t>
  </si>
  <si>
    <t>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</si>
  <si>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5. Свидетельство о государственной аккредитации (с приложениями) (при наличии)</t>
  </si>
  <si>
    <t>6.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</si>
  <si>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4. Платные образовательные услуги</t>
  </si>
  <si>
    <t>1. Основные сведения:</t>
  </si>
  <si>
    <t>3. Документы (в виде копий)</t>
  </si>
  <si>
    <t>7.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</si>
  <si>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5. Образование</t>
  </si>
  <si>
    <t>8. Лицензия на осуществление образовательной деятельности (с приложениями)</t>
  </si>
  <si>
    <t>9. 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(при наличии)</t>
  </si>
  <si>
    <t>10. Информация о календарном учебном графике с приложением его в виде электронного документа</t>
  </si>
  <si>
    <t>11.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</si>
  <si>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размещают:</t>
  </si>
  <si>
    <t>6. Руководство. Педагогический (научно-педагогический) состав</t>
  </si>
  <si>
    <t>13.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</si>
  <si>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14.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</si>
  <si>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1. Информация о месте нахождения образовательной организации, ее представительств и филиалов (при наличии)</t>
  </si>
  <si>
    <r>
      <t xml:space="preserve">12. Информацию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а также о результатах перевода, восстановления и отчисления
</t>
    </r>
    <r>
      <rPr>
        <i/>
        <sz val="12"/>
        <color theme="1"/>
        <rFont val="Times New Roman"/>
        <family val="1"/>
        <charset val="204"/>
      </rPr>
      <t>Размещается в форме электронного документа, подписанного простой электронной подписью в соответствии с Федеральным законом от 6 апреля 2011 г. № 63-ФЗ</t>
    </r>
  </si>
  <si>
    <r>
      <t xml:space="preserve">15. Информация об условиях питания обучающихся, в том числе инвалидов и лиц с ограниченными возможностями здоровья
</t>
    </r>
    <r>
      <rPr>
        <i/>
        <sz val="12"/>
        <color theme="1"/>
        <rFont val="Times New Roman"/>
        <family val="1"/>
        <charset val="204"/>
      </rPr>
      <t>Государственные и муниципальные общеобразовательные организации при размещении информации об условиях питания обучающихся по образовательным программам начального общего образования размещают в том числе меню ежедневного горячего питания, информацию о наличии диетического меню в образовательной организации, перечни юридических лиц и индивидуальных предпринимателей, оказывающих услуги по организации питания в общеобразовательных организациях, перечни юридических лиц и индивидуальных предпринимателей, поставляющих (реализующих) пищевые продукты и продовольственное сырье в общеобразовательные организации, формы обратной связи для родителей обучающихся и ответы на вопросы родителей по питанию</t>
    </r>
  </si>
  <si>
    <t>5) специально оборудованных санитарно-гигиенических помещений в образовательной организации.</t>
  </si>
  <si>
    <t>1. Информация о полном и сокращенном (при наличии) наименовании образовательной организации</t>
  </si>
  <si>
    <t>2. Информация о дате создания образовательной организации</t>
  </si>
  <si>
    <t>3. 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</si>
  <si>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4. Информация о месте нахождения образовательной организации, ее представительств и филиалов (при наличии)</t>
  </si>
  <si>
    <t>5. Информация о режиме и графике работы образовательной организации, ее представительств и филиалов (при наличии)</t>
  </si>
  <si>
    <t xml:space="preserve">6. 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 </t>
  </si>
  <si>
    <t>7. Информация о контактных телефонах и об адресах электронной почты образовательной организации, ее представительств и филиалов (при наличии)</t>
  </si>
  <si>
    <t xml:space="preserve">8. 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N 273-ФЗ "Об образовании в Российской Федерации" не включаются в соответствующую запись в реестре лицензий на осуществление образовательной деятельности </t>
  </si>
  <si>
    <t>9.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</si>
  <si>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10. 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t>
  </si>
  <si>
    <t>3.  Образование</t>
  </si>
  <si>
    <t>11. Лицензия на осуществление образовательной деятельности (выписка из реестра лицензий на осуществление образовательной деятельности)</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</si>
  <si>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t>
  </si>
  <si>
    <t>12. О реализуемых уровнях образования</t>
  </si>
  <si>
    <t>13. О формах обучения</t>
  </si>
  <si>
    <t>14. О нормативных сроках обучения</t>
  </si>
  <si>
    <t xml:space="preserve">15.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 </t>
  </si>
  <si>
    <t xml:space="preserve">16. О языка(х), на котором(ых) осуществляется образование (обучение)  </t>
  </si>
  <si>
    <t>17. Об учебных предметах, курсах, дисциплинах (модулях), предусмотренных соответствующей образовательной программой</t>
  </si>
  <si>
    <t>18. О практике, предусмотренной соответствующей образовательной программой</t>
  </si>
  <si>
    <t>19. Об использовании при реализации образовательной программы электронного обучения и дистанционных образовательных технологий</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</si>
  <si>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t>
  </si>
  <si>
    <t>20. Об учебном плане с приложением его в виде электронного документа</t>
  </si>
  <si>
    <t>21.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</si>
  <si>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22. О календарном учебном графике с приложением его в виде электронного документа</t>
  </si>
  <si>
    <t>23.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N 273-ФЗ "Об образовании в Российской Федерации", в виде электронного документа</t>
  </si>
  <si>
    <t>Информация о численности обучающихся по реализуемым образовательным программам, в том числе:</t>
  </si>
  <si>
    <t>24. Об общей численности обучающихся</t>
  </si>
  <si>
    <t xml:space="preserve">25.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   </t>
  </si>
  <si>
    <t>26.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</si>
  <si>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 информацию:</t>
  </si>
  <si>
    <t>27. Об уровне образования</t>
  </si>
  <si>
    <t>28. О коде и наименовании профессии, специальности, направления подготовки</t>
  </si>
  <si>
    <t>29. О направлениях и результатах научной (научно-исследовательской) деятельности (при осуществлении научной (научно-исследовательской) деятельности)</t>
  </si>
  <si>
    <t>30.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о результатах перевода, восстановления и отчисления</t>
  </si>
  <si>
    <t>4. Образовательные стандарты и требования</t>
  </si>
  <si>
    <t>31. Информация о федеральных государственных образовательных стандартах, федеральный Государственных требованиях, об образовательных стандартах и самостоятельно устанавливаемых требованиях (при их наличии)</t>
  </si>
  <si>
    <t>5. Руководство. Педагогический (научно-педагогический) состав</t>
  </si>
  <si>
    <t>32.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</si>
  <si>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33.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 педагогических кадров в аспирантуре (адъюнктуре), в реализации которых участвует педагогический работник</t>
  </si>
  <si>
    <t>6. Материально-техническое обеспечение и оснащенность образовательного процесса</t>
  </si>
  <si>
    <t>34. 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</si>
  <si>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35. Информация об условиях питания обучающихся, в том числе инвалидов и лиц с ограниченными возможностями здоровья</t>
  </si>
  <si>
    <t>36. Информация об условиях охраны здоровья обучающихся, в том числе инвалидов и лиц с ограниченными возможностями здоровья</t>
  </si>
  <si>
    <t>37.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</si>
  <si>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38.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</si>
  <si>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39. Информация об обеспечении доступа в здания образовательной организации инвалидов и лиц с ограниченными возможностями здоровья</t>
  </si>
  <si>
    <t>40.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</si>
  <si>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7. Доступная среда</t>
  </si>
  <si>
    <t>Информация о специальных условиях для обучения инвалидов и лиц с ограниченными возможностями здоровья, в том числе:</t>
  </si>
  <si>
    <t>41.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</si>
  <si>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42. Об обеспечении беспрепятственного доступа в здания образовательной организации</t>
  </si>
  <si>
    <t>43. О специальных условиях питания</t>
  </si>
  <si>
    <t>44. О специальных условиях охраны здоровья</t>
  </si>
  <si>
    <t>45.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</si>
  <si>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46. Об электронных образовательных ресурсах, к которым обеспечивается доступ инвалидов и лиц с ограниченными возможностями здоровья</t>
  </si>
  <si>
    <t>47. О наличии специальных технических средств обучения коллективного и индивидуального пользования</t>
  </si>
  <si>
    <t>48. О наличии условий для беспрепятственного доступа в общежитие, интернат</t>
  </si>
  <si>
    <t>49.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</si>
  <si>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8. Международное сотрудничество</t>
  </si>
  <si>
    <t>50. Информация о заключенных и планируемых к заключению договорах с иностранными и (или) международными организациями по вопросам образования</t>
  </si>
  <si>
    <t>51. Информация о международной аккредитации образовательных программ (при наличии)</t>
  </si>
  <si>
    <t>9. Вакантные места для приема (перевода) обучающихся</t>
  </si>
  <si>
    <t>52.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</si>
  <si>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10. Стипендии и меры поддержки обучающихся</t>
  </si>
  <si>
    <t>53. Информация о наличии и условиях предоставления обучающимся стипендий, мер социальной поддержки</t>
  </si>
  <si>
    <t>54. 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</si>
  <si>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55. Информация о трудоустройстве выпускников (в виде численности трудоустроенных выпускников прошлого учебного года образования)</t>
  </si>
  <si>
    <t>11. Финансово-хозяйственная деятельность</t>
  </si>
  <si>
    <t>56.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</si>
  <si>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57. Информация о поступлении финансовых и материальных средств по итогам финансового года</t>
  </si>
  <si>
    <t>58. Информация о расходовании финансовых и материальных средств по итогам финансового года</t>
  </si>
  <si>
    <t>59. 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</si>
  <si>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12. Платные образовательные услуги</t>
  </si>
  <si>
    <t>60.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</si>
  <si>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61. 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</si>
  <si>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13. Документы</t>
  </si>
  <si>
    <t>62. Отчет о результатах самообследования</t>
  </si>
  <si>
    <t xml:space="preserve">Документы (в виде копий) </t>
  </si>
  <si>
    <t>63. Устав образовательной организации</t>
  </si>
  <si>
    <t>64. Свидетельство о государственной аккредитации (с приложениями) (при наличии)</t>
  </si>
  <si>
    <t>65. Локальные нормативные акты, предусмотренные частью 2 статьи 30 Федерального закона от 29 декабря 2012 г. N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</si>
  <si>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 xml:space="preserve">66. Предписания органов, осуществляющих государственный контроль (надзор) в сфере образования, отчеты об исполнении таких предписаний (при наличии)   </t>
  </si>
  <si>
    <t>МАОУ ДО ДЮЦ «Синяя птица»</t>
  </si>
  <si>
    <t>МАОУ ДО ДТДиМ</t>
  </si>
  <si>
    <t>МАОУ «Томский Хобби-центр»</t>
  </si>
  <si>
    <t>МАОУ ДО ЦСФ</t>
  </si>
  <si>
    <t>МАОУ ДО ДОО(П)Ц «Юниор»</t>
  </si>
  <si>
    <t>МАОУ ДО ДДЮ «КЕДР»</t>
  </si>
  <si>
    <t>МБОУ ДО ДДиЮ «Факел»</t>
  </si>
  <si>
    <t>МБОУ ДО ДДТ «Искорка»</t>
  </si>
  <si>
    <t>МАОУ ДО ЦДТ «Луч»</t>
  </si>
  <si>
    <t>МАОУ «Планирование карьеры»</t>
  </si>
  <si>
    <t>МБОУ ДО ДДТ «Планета»</t>
  </si>
  <si>
    <t>МАОУ ДО ДДТ «Созвездие»</t>
  </si>
  <si>
    <t>МАОУ ДО ДШИ № 4</t>
  </si>
  <si>
    <t>МАОУ ДО ДДТ «У Белого озера»</t>
  </si>
  <si>
    <t>АНО ДО «Детский технопарк «Кванториум»</t>
  </si>
  <si>
    <t>ОГБОУ «Школа интернат для обучающихся, нуждающихся в ППМС помощи»</t>
  </si>
  <si>
    <t>ОГБОУ «Школа-интернат для обучающихся с нарушением слуха»</t>
  </si>
  <si>
    <t>МАОУ ДО ДЮЦ «Звездочка»</t>
  </si>
  <si>
    <t>г. Томск</t>
  </si>
  <si>
    <t>МБОУ ДО «ДДТ»</t>
  </si>
  <si>
    <t>МБОУ ДО «ДЮСШ»</t>
  </si>
  <si>
    <t>МБУ ДО «ДШИ»</t>
  </si>
  <si>
    <t>Александровский район</t>
  </si>
  <si>
    <t>Асиновский район</t>
  </si>
  <si>
    <t>Бакчарский район</t>
  </si>
  <si>
    <t>Верхнекетский район</t>
  </si>
  <si>
    <t>МАОУДО ЦТДМ</t>
  </si>
  <si>
    <t>МАОУДО ДЮСШ №1</t>
  </si>
  <si>
    <t>МАОУ ДО ДЮСШ №2</t>
  </si>
  <si>
    <t>ОГАОУ ДО «Асиновская ДШИ»</t>
  </si>
  <si>
    <t>МБУДО «Бакчарская ДЮСШ»</t>
  </si>
  <si>
    <t>МБОУДО «Бакчарская ДШИ»</t>
  </si>
  <si>
    <t>МБОУ ДО «Бакчарский ЦДО»</t>
  </si>
  <si>
    <t>МКОУДО «Парбигская ДМШ»</t>
  </si>
  <si>
    <t>МАУ ДО «Районный дом творчества»</t>
  </si>
  <si>
    <t xml:space="preserve">ОГАОУ ДО «ДШИ» </t>
  </si>
  <si>
    <t>МБУ ДО «Центр «Поиск»</t>
  </si>
  <si>
    <t>ОГБОУ КШИ «Северский кадетский корпус»</t>
  </si>
  <si>
    <t>МБУ ДО «Художественная школа»</t>
  </si>
  <si>
    <t>МАУ ДО  «ДШИ»</t>
  </si>
  <si>
    <t>МБУДО «Самусьская ДШИ»</t>
  </si>
  <si>
    <t>г. Северск</t>
  </si>
  <si>
    <t>г. Стрежевой</t>
  </si>
  <si>
    <t>МОУДО «ДЮЦ ЦТС»</t>
  </si>
  <si>
    <t>МОУДО «ДЭБЦ»</t>
  </si>
  <si>
    <t>МОУДО «ЦДОД»</t>
  </si>
  <si>
    <t>МБУ ДО «ДШИ» городского округа Стрежевой</t>
  </si>
  <si>
    <t>МКОУ ДО «ДШИ» г. Кедрового</t>
  </si>
  <si>
    <t>г. Кедровый</t>
  </si>
  <si>
    <t>МАОУ ДО «Дом детского творчества»</t>
  </si>
  <si>
    <t>МАОУ ДО «Детско-юношеская спортивная школа»</t>
  </si>
  <si>
    <t>МАОУ ДО «Зырянская ДШИ»</t>
  </si>
  <si>
    <t>Зырянский район</t>
  </si>
  <si>
    <t>МБОУ ДО «Каргасокский ДДТ»</t>
  </si>
  <si>
    <t>МБОУ ДО «Каргасокская ДЮСШ»</t>
  </si>
  <si>
    <t>МБОУ ДО «Каргасокская ДШИ»</t>
  </si>
  <si>
    <t>Каргасокский район</t>
  </si>
  <si>
    <t>Кожевниковский район</t>
  </si>
  <si>
    <t>МКОУ ДО «ДДТ»</t>
  </si>
  <si>
    <t>МКОУ ДО «Кожевниковская районная ДЮСШ им. Н.И. Вакурина»</t>
  </si>
  <si>
    <t>ОГБОУ «Уртамская школа-интернат»</t>
  </si>
  <si>
    <t>МКУ ДО «Кожевниковская ДШИ»</t>
  </si>
  <si>
    <t>МБУ ДО «ДЮЦ»</t>
  </si>
  <si>
    <t>МБУ ДО «ДЭБЦ»</t>
  </si>
  <si>
    <t>МАУДО «ДЮСШ им. О. Рахматулиной»</t>
  </si>
  <si>
    <t>МАУДО «ДШИ» г. Колпашево</t>
  </si>
  <si>
    <t>ОГКОУ КШИ «Колпашевский кадетский корпус»</t>
  </si>
  <si>
    <t>Колпашевский район</t>
  </si>
  <si>
    <t>МБОУ ДО «Кривошеинская ДШИ»</t>
  </si>
  <si>
    <t>МБОУ ДО «ДЮСШ»</t>
  </si>
  <si>
    <t>Кривошеинский район</t>
  </si>
  <si>
    <t>МАОУ ДО «Молчановская ДЮСШ»</t>
  </si>
  <si>
    <t>МБОУ ДО «ДДТ» с. Молчанова</t>
  </si>
  <si>
    <t>МБОУ ДОД «Молчановская ДМШ»</t>
  </si>
  <si>
    <t>Молчановский район</t>
  </si>
  <si>
    <t>МБУ ДО «ДЮСШ»</t>
  </si>
  <si>
    <t>МБУ ДО «ДДТ»</t>
  </si>
  <si>
    <t>МБУ ДО «ДШИ им. Заволокиных»</t>
  </si>
  <si>
    <t>Парабельский район</t>
  </si>
  <si>
    <t>МБОУ ДО «Первомайская ДЮСШ»</t>
  </si>
  <si>
    <t>МБОУ ДО «ЦДОД»</t>
  </si>
  <si>
    <t>МАОУ ДО «Первомайская ДШИ»</t>
  </si>
  <si>
    <t>Первомайский район</t>
  </si>
  <si>
    <t>МКУ ДО «ДДТ»</t>
  </si>
  <si>
    <t>МКУДО «Тегульдетская ДЮСШ»</t>
  </si>
  <si>
    <t>ОГАОУ ДО «ТДШИ»</t>
  </si>
  <si>
    <t>Тегульдетский район</t>
  </si>
  <si>
    <t>Томский район</t>
  </si>
  <si>
    <t>МБОУ ДО «ДЮСШ № 1» Томского района</t>
  </si>
  <si>
    <t>МБОУ ДО «ДЮСШ № 2» Томского района</t>
  </si>
  <si>
    <t>МБОУДО «ДЮСШ №3» Томского района</t>
  </si>
  <si>
    <t>МБОУ ДО «ДДТ» Томского района</t>
  </si>
  <si>
    <t>МБОУ ДО «Копыловский п/к «Одиссей»</t>
  </si>
  <si>
    <t>МБОУ ДО «Корниловская ДШИ» Томского района</t>
  </si>
  <si>
    <t>МБОУ ДО «Рыбаловская ДХШ» Томского района</t>
  </si>
  <si>
    <t>МБОУ ДО «ДМШ» Томского района</t>
  </si>
  <si>
    <t>ОГКОУ «Александровская школа-интернат»</t>
  </si>
  <si>
    <t>ОГКОУ «Моряковская школа-интернат для детей с ограниченными возможностями здоровья»</t>
  </si>
  <si>
    <t>МБОУ ДО «ДШИ п.Зональная Станция»</t>
  </si>
  <si>
    <t>МБОУ ДО «ДШИ д. Кисловка»</t>
  </si>
  <si>
    <t>МБОУ ДО «ДШИ п.Молодежный»</t>
  </si>
  <si>
    <t>МБОУ ДО «ДШИ п.Мирный»</t>
  </si>
  <si>
    <t>Чаинский район</t>
  </si>
  <si>
    <t>МБОУ ДО «Чаинский ДДТ»</t>
  </si>
  <si>
    <t>МБОУ ДО «Чаинская ДЮСШ»</t>
  </si>
  <si>
    <t>МБОУ ДОД «Подгорнская ДХШ»</t>
  </si>
  <si>
    <t>МБОУ ДОД «Подгорнская ДМШ»</t>
  </si>
  <si>
    <t>МКУ ДО «Шегарская СШ»</t>
  </si>
  <si>
    <t>МКУ ДО «ЦДТ»</t>
  </si>
  <si>
    <t>ОГБОУ «Шегарская школа-интернат»</t>
  </si>
  <si>
    <t>ОГАОУ ДО «ДШИ Мельниково»</t>
  </si>
  <si>
    <t>Шегарский район</t>
  </si>
  <si>
    <t>да</t>
  </si>
  <si>
    <t>Рейтинг</t>
  </si>
  <si>
    <t>Наименование образовательного учреждения</t>
  </si>
  <si>
    <t>1. Показатели, характеризующие открытость и доступность информации об образовательной организации</t>
  </si>
  <si>
    <t>1.1.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</si>
  <si>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1.2. Наличие на официальном сайте образовательной организации информации о дистанционных способах обратной связи и взаимодействия с получателями услуг и их функционирование</t>
  </si>
  <si>
    <t>1.3. Доля получателей услуг, удовлетворенных открытостью, полнотой и доступностью информации о деятельности образовательной организации, размещенной на информационных стендах в помещении образовательной организации, на официальном сайте образовательной организации в сети «Интернет»</t>
  </si>
  <si>
    <t>2. Показатели, характеризующие комфортность условий предоставления услуг, в том числе время ожидания предоставления услуг</t>
  </si>
  <si>
    <t xml:space="preserve">2.1. Обеспечение в образовательной организации комфортных условий для предоставления услуг </t>
  </si>
  <si>
    <t>2.3. Доля получателей услуг удовлетворенных комфортностью предоставления услуг  образовательной организацией</t>
  </si>
  <si>
    <t>3. Показатели, характеризующие доступность услуг для инвалидов</t>
  </si>
  <si>
    <t>3.1. Оборудование помещений образовательной организации и прилегающей к ней территории с учетом доступности для инвалидов</t>
  </si>
  <si>
    <t>3.2. Обеспечение в образовательной организации условий доступности, позволяющих инвалидам получать услуги наравне с другими</t>
  </si>
  <si>
    <t xml:space="preserve">3.3. Доля инвалидов -получателей  услуг, удовлетворенных доступностью услуг для инвалидов </t>
  </si>
  <si>
    <t xml:space="preserve">4.1. Доля получателей услуг, удовлетворенных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t>
  </si>
  <si>
    <t xml:space="preserve">4.2. Доля получателей услуг, удовлетворенных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</si>
  <si>
    <t xml:space="preserve">4.3. Доля получателей услуг, удовлетворенных доброжелательностью, вежливостью работников образовательной организации при использовании дистанционных форм взаимодействия </t>
  </si>
  <si>
    <t>5. Показатели, характеризующие удовлетворенность условиями оказания услуг</t>
  </si>
  <si>
    <t xml:space="preserve">5.1. Доля получателей услуг, которые готовы рекомендовать образовательную организацию родственникам и знакомым </t>
  </si>
  <si>
    <t>5.2. Доля получателей услуг, удовлетворенных организационными условиями предоставления услуг</t>
  </si>
  <si>
    <t>5.3. Доля получателей услуг, удовлетворенных в целом условиями оказания услуг в образовательной организации</t>
  </si>
  <si>
    <t>Общий показатель оценки  качества, в баллах</t>
  </si>
  <si>
    <t>Численность респондентов</t>
  </si>
  <si>
    <t>Численность получателей услуг</t>
  </si>
  <si>
    <t>Доля респондентов</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</si>
  <si>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</si>
  <si>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</si>
  <si>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 xml:space="preserve">Объем информации (количество материалов/единиц информации), размещенной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 </t>
  </si>
  <si>
    <t>в наличии (числитель)</t>
  </si>
  <si>
    <t>всего (знаменатель)</t>
  </si>
  <si>
    <t>1.1.1. Округление</t>
  </si>
  <si>
    <t>Проверка</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</si>
  <si>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</si>
  <si>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 xml:space="preserve">Объем информации (количество материалов/единиц информации), размещенной на официальном сайте организации по отношению к количеству материалов, размещение которых установлено нормативными правовыми актами </t>
  </si>
  <si>
    <t>1.1.2. Округление</t>
  </si>
  <si>
    <t>Округление 1.1.</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</si>
  <si>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</si>
  <si>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r>
      <t xml:space="preserve">Отсутствуют или не функционируют дистанционные способы взаимодействия </t>
    </r>
    <r>
      <rPr>
        <sz val="11"/>
        <color rgb="FFFF0000"/>
        <rFont val="Calibri"/>
        <family val="2"/>
        <charset val="204"/>
        <scheme val="minor"/>
      </rPr>
      <t xml:space="preserve">ИЛИ </t>
    </r>
    <r>
      <rPr>
        <sz val="11"/>
        <color theme="1"/>
        <rFont val="Calibri"/>
        <family val="2"/>
        <charset val="204"/>
        <scheme val="minor"/>
      </rPr>
      <t xml:space="preserve">Количество функционирующих дистанционных способов взаимодействия (от одного до трех способов включительно) </t>
    </r>
    <r>
      <rPr>
        <sz val="11"/>
        <color rgb="FFFF0000"/>
        <rFont val="Calibri"/>
        <family val="2"/>
        <charset val="204"/>
        <scheme val="minor"/>
      </rPr>
      <t xml:space="preserve">ИЛИ </t>
    </r>
    <r>
      <rPr>
        <sz val="11"/>
        <color theme="1"/>
        <rFont val="Calibri"/>
        <family val="2"/>
        <charset val="204"/>
        <scheme val="minor"/>
      </rPr>
      <t>В наличии и функционируют более трех дистанционных способов взаимодействия</t>
    </r>
  </si>
  <si>
    <t>больше 3</t>
  </si>
  <si>
    <t>Округление 1.2.</t>
  </si>
  <si>
    <t xml:space="preserve"> 1.3 Доля получателей услуг, удовлетворенных открытостью, полнотой и доступностью информации о деятельности организации социальной сферы</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</si>
  <si>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</si>
  <si>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по отношению к числу опрошенных получателей услуг, ответивших на соответствующий вопрос анкеты </t>
  </si>
  <si>
    <t>Округление 1.3.1.</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</si>
  <si>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</si>
  <si>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по отношению к числу опрошенных получателей услуг, ответивших на соответствующий вопрос анкеты </t>
  </si>
  <si>
    <t>Округление 1.3.2.</t>
  </si>
  <si>
    <t>Округление 1.3.</t>
  </si>
  <si>
    <t>ИТОГО Раздел 1</t>
  </si>
  <si>
    <t>Значение на БАС ГОВ</t>
  </si>
  <si>
    <t>Расчетное значение БАС ГОВ</t>
  </si>
  <si>
    <t>Итоговое значение в части показателей, характеризующих общий критерий оценки</t>
  </si>
  <si>
    <t>2.1 Обеспечение в организации социальной сферы комфортных условий предоставления услуг*</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</si>
  <si>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</si>
  <si>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r>
      <t xml:space="preserve">Отсутствуют комфортные условия </t>
    </r>
    <r>
      <rPr>
        <sz val="11"/>
        <color rgb="FFFF0000"/>
        <rFont val="Calibri"/>
        <family val="2"/>
        <charset val="204"/>
        <scheme val="minor"/>
      </rPr>
      <t>ИЛИ</t>
    </r>
    <r>
      <rPr>
        <sz val="11"/>
        <color theme="1"/>
        <rFont val="Calibri"/>
        <family val="2"/>
        <charset val="204"/>
        <scheme val="minor"/>
      </rPr>
      <t xml:space="preserve"> Количество комфортных условий для предоставления услуг (от одного до четырех включительно) </t>
    </r>
    <r>
      <rPr>
        <sz val="11"/>
        <color rgb="FFFF0000"/>
        <rFont val="Calibri"/>
        <family val="2"/>
        <charset val="204"/>
        <scheme val="minor"/>
      </rPr>
      <t>ИЛИ</t>
    </r>
    <r>
      <rPr>
        <sz val="11"/>
        <color theme="1"/>
        <rFont val="Calibri"/>
        <family val="2"/>
        <charset val="204"/>
        <scheme val="minor"/>
      </rPr>
      <t xml:space="preserve"> Наличие пяти и более комфортных условий для предоставления услуг </t>
    </r>
  </si>
  <si>
    <t xml:space="preserve">Отсутствуют комфортные условия ИЛИ Количество комфортных условий для предоставления услуг (от одного до четырех включительно) ИЛИ Наличие пяти и более комфортных условий для предоставления услуг </t>
  </si>
  <si>
    <t>Округление 2.1.</t>
  </si>
  <si>
    <t>2.3.</t>
  </si>
  <si>
    <t xml:space="preserve"> 2.3 Доля получателей услуг удовлетворенных комфортностью предоставления услуг организацией социальной сферы</t>
  </si>
  <si>
    <t xml:space="preserve">Число получателей услуг, удовлетворенных комфортностью предоставления услуг организацией социальной сферы, по отношению к числу опрошенных получателей услуг, ответивших на данный вопрос </t>
  </si>
  <si>
    <t xml:space="preserve">округление п. 2.2. </t>
  </si>
  <si>
    <t>ИТОГО Раздел 2</t>
  </si>
  <si>
    <t>Расчетное значение п.2 Бас Гов</t>
  </si>
  <si>
    <t>3.1 Оборудование помещений организации социальной сферы и прилегающей к ней территории с учетом доступности для инвалидов*</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</si>
  <si>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</si>
  <si>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r>
      <t xml:space="preserve">Отсутствуют условия доступности для инвалидов </t>
    </r>
    <r>
      <rPr>
        <sz val="11"/>
        <color rgb="FFFF0000"/>
        <rFont val="Calibri"/>
        <family val="2"/>
        <charset val="204"/>
        <scheme val="minor"/>
      </rPr>
      <t>ИЛИ</t>
    </r>
    <r>
      <rPr>
        <sz val="11"/>
        <color theme="1"/>
        <rFont val="Calibri"/>
        <family val="2"/>
        <charset val="204"/>
        <scheme val="minor"/>
      </rPr>
      <t xml:space="preserve"> Количество условий доступности организации для инвалидов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для инвалидов </t>
    </r>
  </si>
  <si>
    <t>округление 3.1.</t>
  </si>
  <si>
    <t>3.2 Обеспечение в организации социальной сферы условий доступности, позволяющих инвалидам получать услуги наравне с другими</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</si>
  <si>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</si>
  <si>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r>
      <t xml:space="preserve">Отсутствуют условия доступности, позволяющие инвалидам получать услуги наравне с другими  </t>
    </r>
    <r>
      <rPr>
        <sz val="11"/>
        <color rgb="FFFF0000"/>
        <rFont val="Calibri"/>
        <family val="2"/>
        <charset val="204"/>
        <scheme val="minor"/>
      </rPr>
      <t xml:space="preserve">ИЛИ </t>
    </r>
    <r>
      <rPr>
        <sz val="11"/>
        <color theme="1"/>
        <rFont val="Calibri"/>
        <family val="2"/>
        <charset val="204"/>
        <scheme val="minor"/>
      </rPr>
      <t xml:space="preserve">Количество условий доступности, позволяющих инвалидам получать услуги наравне с другими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t>
    </r>
  </si>
  <si>
    <t>округление 3.2.</t>
  </si>
  <si>
    <t>3.3 Доля получателей услуг, удовлетворенных доступностью услуг для инвалидов</t>
  </si>
  <si>
    <t>3.3.1 - Удовлетворенность доступностью услуг для инвалидов.</t>
  </si>
  <si>
    <t xml:space="preserve">Число получателей услуг-инвалидов, удовлетворенных доступностью услуг для инвалидов, по отношению к числу опрошенных получателей услуг- инвалидов, ответивших на соответствующий вопрос анкеты </t>
  </si>
  <si>
    <t>Округление 3.3.</t>
  </si>
  <si>
    <t>ИТОГО Раздел 3</t>
  </si>
  <si>
    <t>Расчетное значение п.3 Бас Гов</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</si>
  <si>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</si>
  <si>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</si>
  <si>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 xml:space="preserve">Число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по отношению к числу опрошенныхполучателей услуг, ответивших на соответствующий вопрос анкеты </t>
  </si>
  <si>
    <t>Округление 4.1.</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</si>
  <si>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</si>
  <si>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</si>
  <si>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Число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</si>
  <si>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Числитель</t>
  </si>
  <si>
    <t>Знаменатель</t>
  </si>
  <si>
    <t>Округление 4.2.</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</si>
  <si>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</si>
  <si>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</si>
  <si>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Число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</si>
  <si>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Округление 4.3.</t>
  </si>
  <si>
    <t>ИТОГО Раздел 4</t>
  </si>
  <si>
    <t>Расчетное значение п.4 Бас гов</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</si>
  <si>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</si>
  <si>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5.1.1 - Готовность получателей услуг рекомендовать организацию социальной сферы родственникам и знакомым</t>
  </si>
  <si>
    <t xml:space="preserve">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 </t>
  </si>
  <si>
    <t>Округление 5.1.</t>
  </si>
  <si>
    <t>5.2 Доля получателей услуг, удовлетворенных организационными условиями предоставления услуг</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</si>
  <si>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</si>
  <si>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Число получателей услуг, удовлетворенных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</si>
  <si>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Округление 5.2.</t>
  </si>
  <si>
    <t>5.3 Доля получателей услуг, удовлетворенных в целом условиями оказания услуг в организации социальной сферы*</t>
  </si>
  <si>
    <t>5.3.1 - Удовлетворенность получателей услуг в целом условиями оказания услуг в организации социальной сферы.</t>
  </si>
  <si>
    <t>Число получателей услуг, удовлетворенных в целом условиями оказания услуг в организации социальной сферы, по отношению к числу опрошенных получателей услуг, ответивших на соответствующий вопрос анкеты</t>
  </si>
  <si>
    <t>Округление 5.3.</t>
  </si>
  <si>
    <t>ИТОГО Раздел 5</t>
  </si>
  <si>
    <t>Расчетное значение п.5  Бас Гов</t>
  </si>
  <si>
    <t>Итоговое значение комплексного показателя</t>
  </si>
  <si>
    <t>расчетное значение БАС ГОВ</t>
  </si>
  <si>
    <t>Разница с БАС ГОВ</t>
  </si>
  <si>
    <t>МО</t>
  </si>
  <si>
    <t xml:space="preserve">РЕОРГАНИЗАЦИЯ   МБОУ ДО «ДЮСШ № 4 д. Берёзкино» Томского района </t>
  </si>
  <si>
    <t>№п/п</t>
  </si>
  <si>
    <t>Общий показатель оценки  качества</t>
  </si>
  <si>
    <t>"Открытость и доступность информации об образовательной организации"</t>
  </si>
  <si>
    <t>Доступность услуг для инвалидов"</t>
  </si>
  <si>
    <t>Удовлетворенность условиями оказания услуг</t>
  </si>
  <si>
    <t>"Комфортность условий предоставления услуг"</t>
  </si>
  <si>
    <t>Доброжелательность, вежливость работников"</t>
  </si>
  <si>
    <t>учреждения, подведомственные Департаменту общего образования Томской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</si>
</sst>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charset val="204"/>
      <scheme val="minor"/>
    </font>
    <font>
      <sz val="11"/>
      <color theme="1"/>
      <name val="Calibri"/>
      <family val="2"/>
      <charset val="204"/>
      <scheme val="minor"/>
    </font>
    <font>
      <b/>
      <sz val="12"/>
      <color theme="1"/>
      <name val="Times New Roman"/>
      <family val="1"/>
      <charset val="204"/>
    </font>
    <font>
      <b/>
      <sz val="12"/>
      <name val="Times New Roman"/>
      <family val="1"/>
      <charset val="204"/>
    </font>
    <font>
      <b/>
      <sz val="1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
      <sz val="12"/>
      <name val="Times New Roman"/>
      <family val="1"/>
      <charset val="204"/>
    </font>
    <font>
      <sz val="12"/>
      <color theme="1"/>
      <name val="Times New Roman"/>
      <family val="1"/>
      <charset val="204"/>
    </font>
    <font>
      <sz val="11"/>
      <name val="Calibri"/>
      <family val="2"/>
      <charset val="204"/>
    </font>
    <font>
      <sz val="10"/>
      <name val="Arial"/>
      <family val="2"/>
      <charset val="204"/>
    </font>
    <font>
      <sz val="11"/>
      <color rgb="FF0070C0"/>
      <name val="Times New Roman"/>
      <family val="1"/>
      <charset val="204"/>
    </font>
    <font>
      <b/>
      <sz val="11"/>
      <color rgb="FF0070C0"/>
      <name val="Times New Roman"/>
      <family val="1"/>
      <charset val="204"/>
    </font>
    <font>
      <sz val="10"/>
      <name val="Arial"/>
      <family val="2"/>
      <charset val="204"/>
    </font>
    <font>
      <sz val="10"/>
      <name val="Arial"/>
      <family val="2"/>
      <charset val="204"/>
    </font>
    <font>
      <sz val="11"/>
      <color indexed="8"/>
      <name val="Calibri"/>
      <family val="2"/>
      <charset val="204"/>
    </font>
    <font>
      <sz val="10"/>
      <name val="Arial"/>
      <family val="2"/>
      <charset val="204"/>
    </font>
    <font>
      <sz val="12"/>
      <color rgb="FF000000"/>
      <name val="Calibri"/>
      <family val="2"/>
      <charset val="204"/>
    </font>
    <font>
      <i/>
      <sz val="12"/>
      <color theme="1"/>
      <name val="Times New Roman"/>
      <family val="1"/>
      <charset val="204"/>
    </font>
    <font>
      <sz val="12"/>
      <color rgb="FF000000"/>
      <name val="Calibri"/>
      <family val="2"/>
      <charset val="204"/>
    </font>
    <font>
      <sz val="12"/>
      <color rgb="FF333333"/>
      <name val="Times New Roman"/>
      <family val="1"/>
      <charset val="204"/>
    </font>
    <font>
      <sz val="11"/>
      <color rgb="FF333333"/>
      <name val="Times New Roman"/>
      <family val="1"/>
      <charset val="204"/>
    </font>
    <font>
      <sz val="11"/>
      <color rgb="FFFF0000"/>
      <name val="Calibri"/>
      <family val="2"/>
      <charset val="204"/>
      <scheme val="minor"/>
    </font>
    <font>
      <b/>
      <sz val="11"/>
      <color theme="1"/>
      <name val="Calibri"/>
      <family val="2"/>
      <charset val="204"/>
      <scheme val="minor"/>
    </font>
    <font>
      <b/>
      <sz val="12"/>
      <color rgb="FFC00000"/>
      <name val="Times New Roman"/>
      <family val="1"/>
      <charset val="204"/>
    </font>
    <font>
      <sz val="10"/>
      <color theme="1"/>
      <name val="Calibri"/>
      <family val="2"/>
      <charset val="204"/>
      <scheme val="minor"/>
    </font>
    <font>
      <sz val="11"/>
      <name val="Calibri"/>
      <family val="2"/>
      <charset val="204"/>
      <scheme val="minor"/>
    </font>
    <font>
      <sz val="11"/>
      <color rgb="FF424242"/>
      <name val="Trebuchet MS"/>
      <family val="2"/>
      <charset val="204"/>
    </font>
    <font>
      <sz val="11"/>
      <color rgb="FF000000"/>
      <name val="Calibri"/>
      <family val="2"/>
      <charset val="204"/>
      <scheme val="minor"/>
    </font>
    <font>
      <b/>
      <sz val="16"/>
      <color rgb="FFFF0000"/>
      <name val="Calibri"/>
      <family val="2"/>
      <charset val="204"/>
      <scheme val="minor"/>
    </font>
    <font>
      <b/>
      <sz val="16"/>
      <name val="Calibri"/>
      <family val="2"/>
      <charset val="204"/>
      <scheme val="minor"/>
    </font>
    <font>
      <b/>
      <sz val="14"/>
      <color theme="1"/>
      <name val="Calibri"/>
      <family val="2"/>
      <charset val="204"/>
      <scheme val="minor"/>
    </font>
    <font>
      <b/>
      <sz val="11"/>
      <name val="Calibri"/>
      <family val="2"/>
      <charset val="204"/>
      <scheme val="minor"/>
    </font>
    <font>
      <b/>
      <sz val="13"/>
      <color rgb="FFC00000"/>
      <name val="Calibri"/>
      <family val="2"/>
      <charset val="204"/>
      <scheme val="minor"/>
    </font>
    <font>
      <b/>
      <sz val="13"/>
      <name val="Calibri"/>
      <family val="2"/>
      <charset val="204"/>
      <scheme val="minor"/>
    </font>
    <font>
      <b/>
      <sz val="12"/>
      <color theme="1"/>
      <name val="Calibri"/>
      <family val="2"/>
      <charset val="204"/>
      <scheme val="minor"/>
    </font>
  </fonts>
  <fills count="19">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A2BF61"/>
        <bgColor indexed="64"/>
      </patternFill>
    </fill>
    <fill>
      <patternFill patternType="solid">
        <fgColor theme="6"/>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15">
    <xf numFmtId="0" fontId="0" fillId="0" borderId="0"/>
    <xf numFmtId="0" fontId="10" fillId="0" borderId="0"/>
    <xf numFmtId="0" fontId="10" fillId="0" borderId="0"/>
    <xf numFmtId="0" fontId="11" fillId="0" borderId="0"/>
    <xf numFmtId="0" fontId="11" fillId="0" borderId="0"/>
    <xf numFmtId="0" fontId="10" fillId="0" borderId="0"/>
    <xf numFmtId="164" fontId="1" fillId="0" borderId="0" applyFont="0" applyFill="0" applyBorder="0" applyAlignment="0" applyProtection="0"/>
    <xf numFmtId="0" fontId="14" fillId="0" borderId="0"/>
    <xf numFmtId="0" fontId="11" fillId="0" borderId="0"/>
    <xf numFmtId="0" fontId="15" fillId="0" borderId="0"/>
    <xf numFmtId="0" fontId="11" fillId="0" borderId="0"/>
    <xf numFmtId="0" fontId="16" fillId="0" borderId="0"/>
    <xf numFmtId="0" fontId="17" fillId="0" borderId="0"/>
    <xf numFmtId="0" fontId="18" fillId="0" borderId="0"/>
    <xf numFmtId="0" fontId="20" fillId="0" borderId="0"/>
  </cellStyleXfs>
  <cellXfs count="294">
    <xf numFmtId="0" fontId="0" fillId="0" borderId="0" xfId="0"/>
    <xf numFmtId="0" fontId="5" fillId="2" borderId="1" xfId="0" applyFont="1" applyFill="1" applyBorder="1" applyAlignment="1">
      <alignment horizontal="center"/>
    </xf>
    <xf numFmtId="0" fontId="5" fillId="3" borderId="1" xfId="0" applyFont="1" applyFill="1" applyBorder="1" applyAlignment="1">
      <alignment horizontal="center" vertical="center" wrapText="1"/>
    </xf>
    <xf numFmtId="0" fontId="7" fillId="3" borderId="0" xfId="0" applyFont="1" applyFill="1" applyAlignment="1">
      <alignment horizontal="center"/>
    </xf>
    <xf numFmtId="0" fontId="5" fillId="2" borderId="1" xfId="0" applyFont="1" applyFill="1" applyBorder="1" applyAlignment="1">
      <alignment horizontal="center" vertical="center" wrapText="1"/>
    </xf>
    <xf numFmtId="0" fontId="7" fillId="2" borderId="0" xfId="0" applyFont="1" applyFill="1"/>
    <xf numFmtId="0" fontId="6" fillId="4" borderId="1" xfId="0" applyFont="1" applyFill="1" applyBorder="1" applyAlignment="1">
      <alignment horizontal="center"/>
    </xf>
    <xf numFmtId="0" fontId="7" fillId="4" borderId="0" xfId="0" applyFont="1" applyFill="1"/>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7" fillId="0" borderId="1" xfId="0" applyFont="1" applyBorder="1" applyAlignment="1">
      <alignment horizontal="center" vertical="center"/>
    </xf>
    <xf numFmtId="0" fontId="7" fillId="0" borderId="0" xfId="0" applyFont="1"/>
    <xf numFmtId="0" fontId="7" fillId="4" borderId="1" xfId="0" applyFont="1" applyFill="1" applyBorder="1" applyAlignment="1">
      <alignment horizontal="center" vertical="center"/>
    </xf>
    <xf numFmtId="0" fontId="6" fillId="0" borderId="0" xfId="0" applyFont="1"/>
    <xf numFmtId="0" fontId="7" fillId="3" borderId="10" xfId="0" applyFont="1" applyFill="1" applyBorder="1" applyAlignment="1">
      <alignment horizontal="center"/>
    </xf>
    <xf numFmtId="0" fontId="7" fillId="2" borderId="1" xfId="0" applyFont="1" applyFill="1" applyBorder="1" applyAlignment="1">
      <alignment horizontal="center" vertical="center"/>
    </xf>
    <xf numFmtId="0" fontId="7" fillId="0" borderId="0" xfId="0" applyFont="1" applyAlignment="1">
      <alignment vertical="top"/>
    </xf>
    <xf numFmtId="0" fontId="7" fillId="6" borderId="0" xfId="0" applyFont="1" applyFill="1"/>
    <xf numFmtId="0" fontId="5" fillId="6"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2" fillId="5" borderId="0" xfId="0" applyFont="1" applyFill="1"/>
    <xf numFmtId="0" fontId="13" fillId="5" borderId="4"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5" xfId="0" applyFont="1" applyFill="1" applyBorder="1" applyAlignment="1">
      <alignment horizontal="center" vertical="center" wrapText="1"/>
    </xf>
    <xf numFmtId="1" fontId="13" fillId="5" borderId="10" xfId="0" applyNumberFormat="1" applyFont="1" applyFill="1" applyBorder="1" applyAlignment="1">
      <alignment horizontal="center"/>
    </xf>
    <xf numFmtId="164" fontId="13"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5" borderId="0" xfId="0" applyFont="1" applyFill="1" applyAlignment="1">
      <alignment horizontal="center"/>
    </xf>
    <xf numFmtId="0" fontId="5" fillId="6" borderId="1" xfId="0" applyFont="1" applyFill="1" applyBorder="1" applyAlignment="1">
      <alignment horizontal="center" vertical="center"/>
    </xf>
    <xf numFmtId="0" fontId="5" fillId="6" borderId="0" xfId="0" applyFont="1" applyFill="1"/>
    <xf numFmtId="14" fontId="5" fillId="0" borderId="4"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0" xfId="0" applyFont="1"/>
    <xf numFmtId="49" fontId="5" fillId="6" borderId="1" xfId="0" applyNumberFormat="1" applyFont="1" applyFill="1" applyBorder="1" applyAlignment="1">
      <alignment horizontal="center" vertical="center" wrapText="1"/>
    </xf>
    <xf numFmtId="0" fontId="5" fillId="2" borderId="0" xfId="0" applyFont="1" applyFill="1"/>
    <xf numFmtId="49" fontId="5" fillId="5" borderId="1" xfId="0" applyNumberFormat="1" applyFont="1" applyFill="1" applyBorder="1" applyAlignment="1">
      <alignment horizontal="center" vertical="center" wrapText="1"/>
    </xf>
    <xf numFmtId="0" fontId="5" fillId="5" borderId="0" xfId="0" applyFont="1" applyFill="1"/>
    <xf numFmtId="0" fontId="5" fillId="4" borderId="1" xfId="0" applyFont="1" applyFill="1" applyBorder="1" applyAlignment="1">
      <alignment horizontal="center" vertical="center"/>
    </xf>
    <xf numFmtId="0" fontId="5" fillId="4" borderId="0" xfId="0" applyFont="1" applyFill="1"/>
    <xf numFmtId="14" fontId="5" fillId="6" borderId="1" xfId="0" applyNumberFormat="1" applyFont="1" applyFill="1" applyBorder="1" applyAlignment="1">
      <alignment horizontal="center" vertical="center" wrapText="1"/>
    </xf>
    <xf numFmtId="1" fontId="5" fillId="6" borderId="1"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2" fontId="5"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6" fillId="8" borderId="1" xfId="0" applyFont="1" applyFill="1" applyBorder="1" applyAlignment="1">
      <alignment horizontal="center" vertical="center"/>
    </xf>
    <xf numFmtId="0" fontId="7" fillId="8" borderId="0" xfId="0" applyFont="1" applyFill="1"/>
    <xf numFmtId="0" fontId="5" fillId="2" borderId="2" xfId="0" applyFont="1" applyFill="1" applyBorder="1" applyAlignment="1">
      <alignment horizontal="center" vertical="center"/>
    </xf>
    <xf numFmtId="2" fontId="4" fillId="5"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 fontId="4" fillId="6" borderId="1" xfId="0" applyNumberFormat="1" applyFont="1" applyFill="1" applyBorder="1" applyAlignment="1">
      <alignment horizontal="center" vertical="center"/>
    </xf>
    <xf numFmtId="0" fontId="2" fillId="6" borderId="1" xfId="0" applyFont="1" applyFill="1" applyBorder="1" applyAlignment="1">
      <alignment vertical="center" wrapText="1"/>
    </xf>
    <xf numFmtId="0" fontId="2" fillId="6" borderId="2" xfId="0" applyFont="1" applyFill="1" applyBorder="1" applyAlignment="1">
      <alignment horizontal="justify" vertical="center" wrapText="1"/>
    </xf>
    <xf numFmtId="0" fontId="2" fillId="6" borderId="1" xfId="0" applyFont="1" applyFill="1" applyBorder="1" applyAlignment="1">
      <alignment horizontal="justify"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7" fillId="8" borderId="1" xfId="0" applyFont="1" applyFill="1" applyBorder="1" applyAlignment="1">
      <alignment horizontal="center" vertical="center"/>
    </xf>
    <xf numFmtId="0" fontId="2" fillId="4" borderId="11"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2" fontId="3" fillId="7" borderId="1" xfId="0" applyNumberFormat="1" applyFont="1" applyFill="1" applyBorder="1" applyAlignment="1">
      <alignment horizontal="center" vertical="center"/>
    </xf>
    <xf numFmtId="0" fontId="2" fillId="7"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6" fillId="2" borderId="0" xfId="0" applyFont="1" applyFill="1" applyAlignment="1">
      <alignment horizontal="center" shrinkToFit="1"/>
    </xf>
    <xf numFmtId="0" fontId="7"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5"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6" borderId="4" xfId="0" applyFont="1" applyFill="1" applyBorder="1" applyAlignment="1">
      <alignment vertical="top" wrapText="1"/>
    </xf>
    <xf numFmtId="0" fontId="7" fillId="4" borderId="4" xfId="0" applyFont="1" applyFill="1" applyBorder="1" applyAlignment="1">
      <alignment vertical="top" wrapText="1"/>
    </xf>
    <xf numFmtId="0" fontId="6" fillId="4" borderId="4" xfId="0" applyFont="1" applyFill="1" applyBorder="1" applyAlignment="1">
      <alignment vertical="top" wrapText="1"/>
    </xf>
    <xf numFmtId="0" fontId="25" fillId="1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xf>
    <xf numFmtId="2" fontId="5" fillId="6"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2" fontId="25" fillId="13" borderId="1" xfId="0" applyNumberFormat="1" applyFont="1" applyFill="1" applyBorder="1" applyAlignment="1">
      <alignment horizontal="center" vertical="center"/>
    </xf>
    <xf numFmtId="2" fontId="0" fillId="0" borderId="0" xfId="0" applyNumberFormat="1"/>
    <xf numFmtId="0" fontId="0" fillId="2" borderId="12" xfId="0" applyFill="1" applyBorder="1"/>
    <xf numFmtId="0" fontId="26" fillId="0" borderId="0" xfId="0" applyFont="1"/>
    <xf numFmtId="0" fontId="0" fillId="0" borderId="1" xfId="0" applyBorder="1"/>
    <xf numFmtId="0" fontId="0" fillId="2" borderId="0" xfId="0" applyFill="1"/>
    <xf numFmtId="0" fontId="27" fillId="2" borderId="1" xfId="0" applyFont="1" applyFill="1" applyBorder="1"/>
    <xf numFmtId="1" fontId="27" fillId="5" borderId="1" xfId="0" applyNumberFormat="1" applyFont="1" applyFill="1" applyBorder="1"/>
    <xf numFmtId="0" fontId="0" fillId="0" borderId="1" xfId="0" applyBorder="1" applyAlignment="1">
      <alignment wrapText="1"/>
    </xf>
    <xf numFmtId="0" fontId="27" fillId="0" borderId="1" xfId="0" applyFont="1" applyBorder="1"/>
    <xf numFmtId="0" fontId="0" fillId="5" borderId="1" xfId="0" applyFill="1" applyBorder="1"/>
    <xf numFmtId="0" fontId="0" fillId="5" borderId="0" xfId="0" applyFill="1"/>
    <xf numFmtId="0" fontId="27" fillId="14" borderId="1" xfId="0" applyFont="1" applyFill="1" applyBorder="1"/>
    <xf numFmtId="0" fontId="0" fillId="14" borderId="0" xfId="0" applyFill="1"/>
    <xf numFmtId="0" fontId="0" fillId="14" borderId="1" xfId="0" applyFill="1" applyBorder="1"/>
    <xf numFmtId="164" fontId="27" fillId="14" borderId="1" xfId="0" applyNumberFormat="1" applyFont="1" applyFill="1" applyBorder="1"/>
    <xf numFmtId="0" fontId="0" fillId="0" borderId="1" xfId="0" applyBorder="1" applyAlignment="1">
      <alignment horizontal="right"/>
    </xf>
    <xf numFmtId="1" fontId="27" fillId="14" borderId="1" xfId="0" applyNumberFormat="1" applyFont="1" applyFill="1" applyBorder="1"/>
    <xf numFmtId="0" fontId="0" fillId="2" borderId="1" xfId="0" applyFill="1" applyBorder="1"/>
    <xf numFmtId="0" fontId="29" fillId="0" borderId="14" xfId="10" applyFont="1" applyBorder="1" applyAlignment="1">
      <alignment horizontal="right" wrapText="1"/>
    </xf>
    <xf numFmtId="0" fontId="29" fillId="0" borderId="15" xfId="8" applyFont="1" applyBorder="1" applyAlignment="1">
      <alignment horizontal="right" wrapText="1"/>
    </xf>
    <xf numFmtId="0" fontId="0" fillId="11" borderId="1" xfId="0" applyFill="1" applyBorder="1" applyAlignment="1">
      <alignment wrapText="1"/>
    </xf>
    <xf numFmtId="0" fontId="0" fillId="11" borderId="1" xfId="0" applyFill="1" applyBorder="1"/>
    <xf numFmtId="0" fontId="0" fillId="11" borderId="0" xfId="0" applyFill="1"/>
    <xf numFmtId="2" fontId="27" fillId="11" borderId="1" xfId="0" applyNumberFormat="1" applyFont="1" applyFill="1" applyBorder="1"/>
    <xf numFmtId="0" fontId="24" fillId="11" borderId="0" xfId="0" applyFont="1" applyFill="1"/>
    <xf numFmtId="0" fontId="0" fillId="14" borderId="1" xfId="0" applyFill="1" applyBorder="1" applyAlignment="1">
      <alignment wrapText="1"/>
    </xf>
    <xf numFmtId="1" fontId="0" fillId="2" borderId="1" xfId="0" applyNumberFormat="1" applyFill="1" applyBorder="1"/>
    <xf numFmtId="0" fontId="27" fillId="0" borderId="1" xfId="0" applyFont="1" applyBorder="1" applyAlignment="1">
      <alignment vertical="center" wrapText="1"/>
    </xf>
    <xf numFmtId="0" fontId="23" fillId="0" borderId="1" xfId="0" applyFont="1" applyBorder="1"/>
    <xf numFmtId="0" fontId="27" fillId="0" borderId="1" xfId="0" applyFont="1" applyBorder="1" applyAlignment="1">
      <alignment horizontal="right"/>
    </xf>
    <xf numFmtId="0" fontId="23" fillId="0" borderId="0" xfId="0" applyFont="1"/>
    <xf numFmtId="1" fontId="0" fillId="14" borderId="1" xfId="0" applyNumberFormat="1" applyFill="1" applyBorder="1"/>
    <xf numFmtId="0" fontId="27" fillId="5" borderId="1" xfId="0" applyFont="1" applyFill="1" applyBorder="1" applyAlignment="1">
      <alignment wrapText="1"/>
    </xf>
    <xf numFmtId="0" fontId="27" fillId="5" borderId="1" xfId="0" applyFont="1" applyFill="1" applyBorder="1"/>
    <xf numFmtId="0" fontId="27" fillId="5" borderId="0" xfId="0" applyFont="1" applyFill="1"/>
    <xf numFmtId="0" fontId="27" fillId="0" borderId="1" xfId="0" applyFont="1" applyBorder="1" applyAlignment="1">
      <alignment wrapText="1"/>
    </xf>
    <xf numFmtId="0" fontId="0" fillId="5" borderId="1" xfId="0" applyFill="1" applyBorder="1" applyAlignment="1">
      <alignment wrapText="1"/>
    </xf>
    <xf numFmtId="164" fontId="31" fillId="15" borderId="1" xfId="0" applyNumberFormat="1" applyFont="1" applyFill="1" applyBorder="1"/>
    <xf numFmtId="0" fontId="30" fillId="15" borderId="0" xfId="0" applyFont="1" applyFill="1"/>
    <xf numFmtId="0" fontId="7" fillId="6" borderId="1" xfId="0" applyFont="1" applyFill="1" applyBorder="1" applyAlignment="1">
      <alignment horizontal="right"/>
    </xf>
    <xf numFmtId="0" fontId="24" fillId="2" borderId="0" xfId="0" applyFont="1" applyFill="1"/>
    <xf numFmtId="0" fontId="24" fillId="5" borderId="1" xfId="0" applyFont="1" applyFill="1" applyBorder="1"/>
    <xf numFmtId="0" fontId="24" fillId="5" borderId="0" xfId="0" applyFont="1" applyFill="1"/>
    <xf numFmtId="0" fontId="29" fillId="0" borderId="14" xfId="8" applyFont="1" applyBorder="1" applyAlignment="1">
      <alignment horizontal="right" wrapText="1"/>
    </xf>
    <xf numFmtId="0" fontId="0" fillId="2" borderId="0" xfId="0" applyFill="1" applyAlignment="1">
      <alignment vertical="top"/>
    </xf>
    <xf numFmtId="2" fontId="33" fillId="16" borderId="1" xfId="0" applyNumberFormat="1" applyFont="1" applyFill="1" applyBorder="1"/>
    <xf numFmtId="0" fontId="24" fillId="16" borderId="0" xfId="0" applyFont="1" applyFill="1"/>
    <xf numFmtId="0" fontId="24" fillId="17" borderId="0" xfId="0" applyFont="1" applyFill="1"/>
    <xf numFmtId="0" fontId="24" fillId="14" borderId="1" xfId="0" applyFont="1" applyFill="1" applyBorder="1"/>
    <xf numFmtId="0" fontId="24" fillId="14" borderId="0" xfId="0" applyFont="1" applyFill="1"/>
    <xf numFmtId="0" fontId="34" fillId="14" borderId="0" xfId="0" applyFont="1" applyFill="1" applyAlignment="1">
      <alignment wrapText="1"/>
    </xf>
    <xf numFmtId="2" fontId="35" fillId="14" borderId="4" xfId="0" applyNumberFormat="1" applyFont="1" applyFill="1" applyBorder="1"/>
    <xf numFmtId="0" fontId="34" fillId="14" borderId="0" xfId="0" applyFont="1" applyFill="1"/>
    <xf numFmtId="0" fontId="24" fillId="0" borderId="0" xfId="0" applyFont="1" applyAlignment="1">
      <alignment horizontal="center" vertical="top"/>
    </xf>
    <xf numFmtId="0" fontId="5" fillId="2" borderId="1" xfId="0"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36" fillId="2" borderId="0" xfId="0" applyFont="1" applyFill="1" applyAlignment="1">
      <alignment horizontal="center" vertical="center"/>
    </xf>
    <xf numFmtId="0" fontId="36" fillId="2" borderId="0" xfId="0" applyFont="1" applyFill="1" applyAlignment="1">
      <alignment vertical="center"/>
    </xf>
    <xf numFmtId="0" fontId="36" fillId="0" borderId="0" xfId="0" applyFont="1" applyAlignment="1">
      <alignment vertical="center"/>
    </xf>
    <xf numFmtId="0" fontId="9" fillId="9"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7" fillId="0" borderId="0" xfId="0" applyFont="1" applyAlignment="1">
      <alignment wrapText="1"/>
    </xf>
    <xf numFmtId="2" fontId="27" fillId="0" borderId="4" xfId="0" applyNumberFormat="1" applyFont="1" applyBorder="1"/>
    <xf numFmtId="0" fontId="27" fillId="0" borderId="0" xfId="0" applyFont="1"/>
    <xf numFmtId="0" fontId="6" fillId="4"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18" borderId="1" xfId="0" applyFont="1" applyFill="1" applyBorder="1" applyAlignment="1">
      <alignment horizontal="center" vertical="center"/>
    </xf>
    <xf numFmtId="0" fontId="8" fillId="18"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2" fontId="4" fillId="18" borderId="1" xfId="0" applyNumberFormat="1" applyFont="1" applyFill="1" applyBorder="1" applyAlignment="1">
      <alignment horizontal="center" vertical="center"/>
    </xf>
    <xf numFmtId="0" fontId="6" fillId="18" borderId="1" xfId="0" applyFont="1" applyFill="1" applyBorder="1" applyAlignment="1">
      <alignment horizontal="center" vertical="center"/>
    </xf>
    <xf numFmtId="0" fontId="7" fillId="18" borderId="1" xfId="0" applyFont="1" applyFill="1" applyBorder="1" applyAlignment="1">
      <alignment horizontal="center" vertical="center"/>
    </xf>
    <xf numFmtId="2" fontId="5" fillId="18" borderId="1" xfId="0" applyNumberFormat="1" applyFont="1" applyFill="1" applyBorder="1" applyAlignment="1">
      <alignment horizontal="center" vertical="center"/>
    </xf>
    <xf numFmtId="1" fontId="7" fillId="18" borderId="1" xfId="0" applyNumberFormat="1" applyFont="1" applyFill="1" applyBorder="1" applyAlignment="1">
      <alignment horizontal="center" vertical="center"/>
    </xf>
    <xf numFmtId="2" fontId="25" fillId="18" borderId="1"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5" fillId="0" borderId="2" xfId="0" applyFont="1" applyBorder="1" applyAlignment="1">
      <alignment horizontal="center" vertical="top" wrapText="1"/>
    </xf>
    <xf numFmtId="0" fontId="5" fillId="0" borderId="6" xfId="0" applyFont="1" applyBorder="1" applyAlignment="1">
      <alignment horizontal="center" vertical="top" wrapText="1"/>
    </xf>
    <xf numFmtId="0" fontId="5" fillId="0" borderId="9" xfId="0" applyFont="1" applyBorder="1" applyAlignment="1">
      <alignment horizontal="center" vertical="top"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19" fillId="4" borderId="4"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0" borderId="11" xfId="0" applyFont="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2" borderId="1" xfId="0" applyFont="1" applyFill="1" applyBorder="1" applyAlignment="1">
      <alignment vertical="center" wrapText="1"/>
    </xf>
    <xf numFmtId="0" fontId="9" fillId="8" borderId="1" xfId="0" applyFont="1" applyFill="1" applyBorder="1" applyAlignment="1">
      <alignment horizontal="left" vertical="center" wrapText="1"/>
    </xf>
    <xf numFmtId="0" fontId="9" fillId="8"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9" fillId="0" borderId="4" xfId="0" applyFont="1" applyBorder="1" applyAlignment="1">
      <alignment horizontal="justify" vertical="center" wrapText="1"/>
    </xf>
    <xf numFmtId="0" fontId="2" fillId="8" borderId="1" xfId="0" applyFont="1" applyFill="1" applyBorder="1" applyAlignment="1">
      <alignment horizontal="left" vertical="center"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9" fillId="18" borderId="4" xfId="0" applyFont="1" applyFill="1" applyBorder="1" applyAlignment="1">
      <alignment horizontal="left" vertical="center" wrapText="1"/>
    </xf>
    <xf numFmtId="0" fontId="9" fillId="18" borderId="11" xfId="0" applyFont="1" applyFill="1" applyBorder="1" applyAlignment="1">
      <alignment horizontal="left" vertical="center" wrapText="1"/>
    </xf>
    <xf numFmtId="0" fontId="2" fillId="6" borderId="4" xfId="0" applyFont="1" applyFill="1" applyBorder="1" applyAlignment="1">
      <alignment vertical="center" wrapText="1"/>
    </xf>
    <xf numFmtId="0" fontId="2" fillId="6" borderId="5" xfId="0" applyFont="1" applyFill="1" applyBorder="1" applyAlignment="1">
      <alignment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4" xfId="0" quotePrefix="1" applyFont="1" applyBorder="1" applyAlignment="1">
      <alignment horizontal="left" vertical="center" wrapText="1"/>
    </xf>
    <xf numFmtId="0" fontId="9" fillId="0" borderId="5" xfId="0" quotePrefix="1" applyFont="1" applyBorder="1" applyAlignment="1">
      <alignment horizontal="left" vertical="center" wrapText="1"/>
    </xf>
    <xf numFmtId="0" fontId="9" fillId="18" borderId="5" xfId="0" applyFont="1" applyFill="1" applyBorder="1" applyAlignment="1">
      <alignment horizontal="left" vertical="center" wrapText="1"/>
    </xf>
    <xf numFmtId="0" fontId="5" fillId="0" borderId="10" xfId="0" applyFont="1" applyBorder="1" applyAlignment="1">
      <alignment horizontal="center" vertical="top" wrapText="1"/>
    </xf>
    <xf numFmtId="0" fontId="2" fillId="6" borderId="1" xfId="0" applyFont="1" applyFill="1" applyBorder="1" applyAlignment="1">
      <alignment vertical="center"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0" fontId="2" fillId="0" borderId="4" xfId="0" applyFont="1" applyBorder="1" applyAlignment="1">
      <alignment horizontal="justify" vertical="center" wrapText="1"/>
    </xf>
    <xf numFmtId="0" fontId="2" fillId="0" borderId="4" xfId="0" quotePrefix="1" applyFont="1" applyBorder="1" applyAlignment="1">
      <alignment horizontal="left" vertical="center" wrapText="1"/>
    </xf>
    <xf numFmtId="0" fontId="2" fillId="0" borderId="5" xfId="0" quotePrefix="1" applyFont="1" applyBorder="1" applyAlignment="1">
      <alignment horizontal="left"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2" fillId="6" borderId="4" xfId="0" applyFont="1" applyFill="1" applyBorder="1" applyAlignment="1">
      <alignment horizontal="justify" vertical="center" wrapText="1"/>
    </xf>
    <xf numFmtId="0" fontId="2" fillId="6" borderId="5" xfId="0" applyFont="1" applyFill="1" applyBorder="1" applyAlignment="1">
      <alignment horizontal="justify"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5" fillId="0" borderId="1" xfId="0" applyFont="1" applyBorder="1" applyAlignment="1">
      <alignment horizontal="center" vertical="center" wrapText="1"/>
    </xf>
    <xf numFmtId="0" fontId="2" fillId="0" borderId="1" xfId="0" applyFont="1" applyBorder="1" applyAlignment="1">
      <alignment vertical="center" wrapText="1"/>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1" xfId="0" applyFont="1" applyFill="1" applyBorder="1" applyAlignment="1">
      <alignment horizontal="left" vertical="center" wrapText="1"/>
    </xf>
    <xf numFmtId="0" fontId="3" fillId="7" borderId="4"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5"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4" fillId="16" borderId="16" xfId="0" applyFont="1" applyFill="1" applyBorder="1" applyAlignment="1">
      <alignment horizontal="center" vertical="center" wrapText="1"/>
    </xf>
    <xf numFmtId="0" fontId="24" fillId="16" borderId="0" xfId="0" applyFont="1" applyFill="1" applyAlignment="1">
      <alignment horizontal="center" vertical="center" wrapText="1"/>
    </xf>
    <xf numFmtId="0" fontId="32" fillId="16" borderId="1" xfId="0" applyFont="1" applyFill="1" applyBorder="1" applyAlignment="1">
      <alignment horizontal="center" vertical="center"/>
    </xf>
    <xf numFmtId="0" fontId="24" fillId="17" borderId="4" xfId="0" applyFont="1" applyFill="1" applyBorder="1" applyAlignment="1">
      <alignment wrapText="1"/>
    </xf>
    <xf numFmtId="0" fontId="24" fillId="17" borderId="5" xfId="0" applyFont="1" applyFill="1" applyBorder="1" applyAlignment="1">
      <alignment wrapText="1"/>
    </xf>
    <xf numFmtId="0" fontId="24" fillId="14" borderId="4" xfId="0" applyFont="1" applyFill="1" applyBorder="1" applyAlignment="1">
      <alignment wrapText="1"/>
    </xf>
    <xf numFmtId="0" fontId="24" fillId="14" borderId="5" xfId="0" applyFont="1" applyFill="1" applyBorder="1" applyAlignment="1">
      <alignment wrapText="1"/>
    </xf>
    <xf numFmtId="0" fontId="24" fillId="5" borderId="16" xfId="0" applyFont="1" applyFill="1" applyBorder="1" applyAlignment="1">
      <alignment horizontal="center" wrapText="1"/>
    </xf>
    <xf numFmtId="0" fontId="36" fillId="2" borderId="1" xfId="0" applyFont="1" applyFill="1" applyBorder="1" applyAlignment="1">
      <alignment horizontal="center" vertical="center"/>
    </xf>
    <xf numFmtId="0" fontId="24" fillId="11" borderId="16" xfId="0" applyFont="1" applyFill="1" applyBorder="1" applyAlignment="1">
      <alignment horizontal="center" vertical="top" wrapText="1"/>
    </xf>
    <xf numFmtId="0" fontId="24" fillId="11" borderId="0" xfId="0" applyFont="1" applyFill="1" applyAlignment="1">
      <alignment horizontal="center" vertical="top" wrapText="1"/>
    </xf>
    <xf numFmtId="0" fontId="24" fillId="11" borderId="12" xfId="0" applyFont="1" applyFill="1" applyBorder="1" applyAlignment="1">
      <alignment horizontal="center" vertical="top" wrapText="1"/>
    </xf>
    <xf numFmtId="0" fontId="0" fillId="11" borderId="1" xfId="0" applyFill="1" applyBorder="1" applyAlignment="1">
      <alignment wrapText="1"/>
    </xf>
    <xf numFmtId="0" fontId="24" fillId="11" borderId="1" xfId="0" applyFont="1" applyFill="1" applyBorder="1" applyAlignment="1">
      <alignment vertical="center" wrapText="1"/>
    </xf>
    <xf numFmtId="0" fontId="0" fillId="14" borderId="1" xfId="0" applyFill="1" applyBorder="1" applyAlignment="1">
      <alignment wrapText="1"/>
    </xf>
    <xf numFmtId="0" fontId="0" fillId="5" borderId="1" xfId="0" applyFill="1" applyBorder="1" applyAlignment="1">
      <alignment wrapText="1"/>
    </xf>
    <xf numFmtId="0" fontId="24" fillId="2" borderId="7" xfId="0" applyFont="1" applyFill="1" applyBorder="1" applyAlignment="1">
      <alignment horizontal="center" vertical="top"/>
    </xf>
    <xf numFmtId="0" fontId="24" fillId="2" borderId="9" xfId="0" applyFont="1" applyFill="1" applyBorder="1" applyAlignment="1">
      <alignment horizontal="center" vertical="top"/>
    </xf>
    <xf numFmtId="0" fontId="24" fillId="2" borderId="3" xfId="0" applyFont="1" applyFill="1" applyBorder="1" applyAlignment="1">
      <alignment horizontal="center" vertical="top"/>
    </xf>
    <xf numFmtId="0" fontId="0" fillId="2" borderId="1" xfId="0"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5" borderId="1" xfId="0" applyFill="1" applyBorder="1" applyAlignment="1">
      <alignment horizontal="center" wrapText="1"/>
    </xf>
    <xf numFmtId="0" fontId="0" fillId="0" borderId="1" xfId="0" applyBorder="1" applyAlignment="1">
      <alignment vertical="center" wrapText="1"/>
    </xf>
    <xf numFmtId="0" fontId="24" fillId="11" borderId="4" xfId="0" applyFont="1" applyFill="1" applyBorder="1" applyAlignment="1">
      <alignment horizontal="center" vertical="top" wrapText="1"/>
    </xf>
    <xf numFmtId="0" fontId="0" fillId="0" borderId="1" xfId="0" applyBorder="1" applyAlignment="1">
      <alignment wrapText="1"/>
    </xf>
    <xf numFmtId="0" fontId="0" fillId="0" borderId="1" xfId="0" applyBorder="1" applyAlignment="1">
      <alignment horizont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1" xfId="0" applyFill="1" applyBorder="1" applyAlignment="1">
      <alignment vertical="top"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6" xfId="0" applyBorder="1" applyAlignment="1">
      <alignment vertical="center" wrapText="1"/>
    </xf>
    <xf numFmtId="0" fontId="24" fillId="11" borderId="7" xfId="0" applyFont="1" applyFill="1" applyBorder="1" applyAlignment="1">
      <alignment horizontal="center" vertical="top" wrapText="1"/>
    </xf>
    <xf numFmtId="0" fontId="24" fillId="11" borderId="9" xfId="0" applyFont="1" applyFill="1" applyBorder="1" applyAlignment="1">
      <alignment horizontal="center" vertical="top" wrapText="1"/>
    </xf>
    <xf numFmtId="0" fontId="24" fillId="11" borderId="3" xfId="0" applyFont="1" applyFill="1" applyBorder="1" applyAlignment="1">
      <alignment horizontal="center" vertical="top" wrapText="1"/>
    </xf>
    <xf numFmtId="0" fontId="30" fillId="15" borderId="1" xfId="0" applyFont="1" applyFill="1" applyBorder="1" applyAlignment="1">
      <alignment wrapText="1"/>
    </xf>
    <xf numFmtId="0" fontId="0" fillId="5" borderId="1" xfId="0" applyFill="1" applyBorder="1" applyAlignment="1">
      <alignment horizontal="left"/>
    </xf>
    <xf numFmtId="0" fontId="24" fillId="11" borderId="4" xfId="0" applyFont="1" applyFill="1" applyBorder="1" applyAlignment="1">
      <alignment horizontal="left" vertical="center" wrapText="1"/>
    </xf>
    <xf numFmtId="0" fontId="24" fillId="11" borderId="5" xfId="0" applyFont="1" applyFill="1" applyBorder="1" applyAlignment="1">
      <alignment horizontal="left" vertical="center" wrapText="1"/>
    </xf>
    <xf numFmtId="0" fontId="0" fillId="14" borderId="1" xfId="0" applyFill="1" applyBorder="1" applyAlignment="1">
      <alignment horizont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28" fillId="2" borderId="1" xfId="0"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5" borderId="1" xfId="0" applyFill="1" applyBorder="1" applyAlignment="1">
      <alignment horizontal="center" vertical="center" wrapText="1"/>
    </xf>
    <xf numFmtId="0" fontId="0" fillId="14" borderId="1" xfId="0" applyFill="1" applyBorder="1" applyAlignment="1">
      <alignment vertical="center" wrapText="1"/>
    </xf>
    <xf numFmtId="0" fontId="0" fillId="10" borderId="1" xfId="0" applyFill="1" applyBorder="1" applyAlignment="1">
      <alignment wrapText="1"/>
    </xf>
    <xf numFmtId="0" fontId="24" fillId="0" borderId="2" xfId="0" applyFont="1" applyBorder="1" applyAlignment="1">
      <alignment horizontal="center" vertical="top"/>
    </xf>
    <xf numFmtId="0" fontId="24" fillId="0" borderId="6" xfId="0" applyFont="1" applyBorder="1" applyAlignment="1">
      <alignment horizontal="center" vertical="top"/>
    </xf>
    <xf numFmtId="0" fontId="24" fillId="0" borderId="10" xfId="0" applyFont="1" applyBorder="1" applyAlignment="1">
      <alignment horizontal="center" vertical="top"/>
    </xf>
    <xf numFmtId="0" fontId="0" fillId="0" borderId="4" xfId="0" applyBorder="1"/>
    <xf numFmtId="0" fontId="0" fillId="0" borderId="5" xfId="0" applyBorder="1"/>
    <xf numFmtId="0" fontId="0" fillId="2" borderId="4" xfId="0" applyFill="1" applyBorder="1"/>
    <xf numFmtId="0" fontId="0" fillId="2" borderId="5" xfId="0" applyFill="1" applyBorder="1"/>
    <xf numFmtId="2" fontId="0" fillId="0" borderId="4" xfId="0" applyNumberFormat="1" applyBorder="1"/>
    <xf numFmtId="2" fontId="0" fillId="0" borderId="5" xfId="0" applyNumberFormat="1" applyBorder="1"/>
    <xf numFmtId="16" fontId="24" fillId="2" borderId="7" xfId="0" applyNumberFormat="1" applyFont="1" applyFill="1" applyBorder="1" applyAlignment="1">
      <alignment horizontal="center" vertical="top"/>
    </xf>
    <xf numFmtId="16" fontId="24" fillId="2" borderId="9" xfId="0" applyNumberFormat="1" applyFont="1" applyFill="1" applyBorder="1" applyAlignment="1">
      <alignment horizontal="center" vertical="top"/>
    </xf>
  </cellXfs>
  <cellStyles count="15">
    <cellStyle name="Excel Built-in Normal" xfId="11"/>
    <cellStyle name="Обычный" xfId="0" builtinId="0"/>
    <cellStyle name="Обычный 10" xfId="13"/>
    <cellStyle name="Обычный 11" xfId="14"/>
    <cellStyle name="Обычный 2" xfId="1"/>
    <cellStyle name="Обычный 3" xfId="2"/>
    <cellStyle name="Обычный 4" xfId="3"/>
    <cellStyle name="Обычный 5" xfId="4"/>
    <cellStyle name="Обычный 6" xfId="5"/>
    <cellStyle name="Обычный 7" xfId="7"/>
    <cellStyle name="Обычный 7 2" xfId="8"/>
    <cellStyle name="Обычный 8" xfId="9"/>
    <cellStyle name="Обычный 8 2" xfId="10"/>
    <cellStyle name="Обычный 9" xfId="12"/>
    <cellStyle name="Финансовый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79"/>
  <sheetViews>
    <sheetView zoomScale="80" zoomScaleNormal="80" workbookViewId="0">
      <pane xSplit="4" ySplit="1" topLeftCell="E2" activePane="bottomRight" state="frozen"/>
      <selection pane="topRight" activeCell="C1" sqref="C1"/>
      <selection pane="bottomLeft" activeCell="A2" sqref="A2"/>
      <selection pane="bottomRight" activeCell="F90" sqref="F90"/>
    </sheetView>
  </sheetViews>
  <sheetFormatPr defaultRowHeight="15" x14ac:dyDescent="0.25"/>
  <cols>
    <col min="1" max="1" width="12.7109375" customWidth="1"/>
    <col min="2" max="2" width="8" style="149" customWidth="1"/>
    <col min="3" max="3" width="19.140625" style="147" customWidth="1"/>
    <col min="4" max="4" width="84.140625" customWidth="1"/>
    <col min="5" max="5" width="10.140625" customWidth="1"/>
    <col min="6" max="6" width="9.140625" customWidth="1"/>
    <col min="7" max="8" width="9.85546875" customWidth="1"/>
    <col min="9" max="10" width="9.140625" customWidth="1"/>
    <col min="11" max="11" width="9.85546875" customWidth="1"/>
    <col min="12" max="14" width="9.140625" customWidth="1"/>
    <col min="15" max="23" width="9.85546875" customWidth="1"/>
    <col min="24" max="24" width="15" customWidth="1"/>
    <col min="32" max="33" width="9.140625" customWidth="1"/>
  </cols>
  <sheetData>
    <row r="1" spans="1:26" ht="81" customHeight="1" x14ac:dyDescent="0.25">
      <c r="A1" s="72" t="s">
        <v>300</v>
      </c>
      <c r="B1" s="145" t="s">
        <v>411</v>
      </c>
      <c r="C1" s="145" t="s">
        <v>409</v>
      </c>
      <c r="D1" s="73" t="s">
        <v>301</v>
      </c>
      <c r="E1" s="74" t="s">
        <v>302</v>
      </c>
      <c r="F1" s="75" t="s">
        <v>303</v>
      </c>
      <c r="G1" s="75" t="s">
        <v>304</v>
      </c>
      <c r="H1" s="75" t="s">
        <v>305</v>
      </c>
      <c r="I1" s="74" t="s">
        <v>306</v>
      </c>
      <c r="J1" s="75" t="s">
        <v>307</v>
      </c>
      <c r="K1" s="75" t="s">
        <v>308</v>
      </c>
      <c r="L1" s="74" t="s">
        <v>309</v>
      </c>
      <c r="M1" s="76" t="s">
        <v>310</v>
      </c>
      <c r="N1" s="76" t="s">
        <v>311</v>
      </c>
      <c r="O1" s="76" t="s">
        <v>312</v>
      </c>
      <c r="P1" s="74" t="s">
        <v>60</v>
      </c>
      <c r="Q1" s="76" t="s">
        <v>313</v>
      </c>
      <c r="R1" s="76" t="s">
        <v>314</v>
      </c>
      <c r="S1" s="76" t="s">
        <v>315</v>
      </c>
      <c r="T1" s="74" t="s">
        <v>316</v>
      </c>
      <c r="U1" s="76" t="s">
        <v>317</v>
      </c>
      <c r="V1" s="76" t="s">
        <v>318</v>
      </c>
      <c r="W1" s="76" t="s">
        <v>319</v>
      </c>
      <c r="X1" s="77" t="s">
        <v>320</v>
      </c>
    </row>
    <row r="2" spans="1:26" ht="30" hidden="1" customHeight="1" x14ac:dyDescent="0.25">
      <c r="A2" s="78">
        <v>1</v>
      </c>
      <c r="B2" s="151">
        <v>56</v>
      </c>
      <c r="C2" s="146" t="s">
        <v>229</v>
      </c>
      <c r="D2" s="79" t="s">
        <v>231</v>
      </c>
      <c r="E2" s="80">
        <v>99.6</v>
      </c>
      <c r="F2" s="150">
        <v>100</v>
      </c>
      <c r="G2" s="12">
        <v>100</v>
      </c>
      <c r="H2" s="12">
        <v>99</v>
      </c>
      <c r="I2" s="81">
        <v>99.5</v>
      </c>
      <c r="J2" s="12">
        <v>100</v>
      </c>
      <c r="K2" s="12">
        <v>99</v>
      </c>
      <c r="L2" s="81">
        <v>99.4</v>
      </c>
      <c r="M2" s="12">
        <v>100</v>
      </c>
      <c r="N2" s="12">
        <v>100</v>
      </c>
      <c r="O2" s="82">
        <v>98</v>
      </c>
      <c r="P2" s="81">
        <v>100</v>
      </c>
      <c r="Q2" s="82">
        <v>100</v>
      </c>
      <c r="R2" s="82">
        <v>100</v>
      </c>
      <c r="S2" s="82">
        <v>100</v>
      </c>
      <c r="T2" s="81">
        <v>100</v>
      </c>
      <c r="U2" s="82">
        <v>100</v>
      </c>
      <c r="V2" s="82">
        <v>100</v>
      </c>
      <c r="W2" s="82">
        <v>100</v>
      </c>
      <c r="X2" s="83">
        <v>99.7</v>
      </c>
      <c r="Y2" s="84"/>
      <c r="Z2" s="84"/>
    </row>
    <row r="3" spans="1:26" ht="30" hidden="1" customHeight="1" x14ac:dyDescent="0.25">
      <c r="A3" s="78">
        <v>2</v>
      </c>
      <c r="B3" s="151">
        <v>57</v>
      </c>
      <c r="C3" s="146" t="s">
        <v>229</v>
      </c>
      <c r="D3" s="79" t="s">
        <v>232</v>
      </c>
      <c r="E3" s="80">
        <v>99.2</v>
      </c>
      <c r="F3" s="150">
        <v>100</v>
      </c>
      <c r="G3" s="12">
        <v>100</v>
      </c>
      <c r="H3" s="12">
        <v>98</v>
      </c>
      <c r="I3" s="81">
        <v>99</v>
      </c>
      <c r="J3" s="12">
        <v>100</v>
      </c>
      <c r="K3" s="12">
        <v>98</v>
      </c>
      <c r="L3" s="81">
        <v>100</v>
      </c>
      <c r="M3" s="12">
        <v>100</v>
      </c>
      <c r="N3" s="12">
        <v>100</v>
      </c>
      <c r="O3" s="82">
        <v>100</v>
      </c>
      <c r="P3" s="81">
        <v>99.6</v>
      </c>
      <c r="Q3" s="82">
        <v>99</v>
      </c>
      <c r="R3" s="82">
        <v>100</v>
      </c>
      <c r="S3" s="82">
        <v>100</v>
      </c>
      <c r="T3" s="81">
        <v>99.5</v>
      </c>
      <c r="U3" s="82">
        <v>99</v>
      </c>
      <c r="V3" s="82">
        <v>99</v>
      </c>
      <c r="W3" s="82">
        <v>100</v>
      </c>
      <c r="X3" s="83">
        <v>99.46</v>
      </c>
    </row>
    <row r="4" spans="1:26" ht="30" hidden="1" customHeight="1" x14ac:dyDescent="0.25">
      <c r="A4" s="78">
        <v>3</v>
      </c>
      <c r="B4" s="151">
        <v>31</v>
      </c>
      <c r="C4" s="146" t="s">
        <v>418</v>
      </c>
      <c r="D4" s="79" t="s">
        <v>203</v>
      </c>
      <c r="E4" s="80">
        <v>99.7</v>
      </c>
      <c r="F4" s="150">
        <v>99</v>
      </c>
      <c r="G4" s="12">
        <v>100</v>
      </c>
      <c r="H4" s="12">
        <v>100</v>
      </c>
      <c r="I4" s="81">
        <v>100</v>
      </c>
      <c r="J4" s="12">
        <v>100</v>
      </c>
      <c r="K4" s="12">
        <v>100</v>
      </c>
      <c r="L4" s="81">
        <v>94</v>
      </c>
      <c r="M4" s="12">
        <v>80</v>
      </c>
      <c r="N4" s="12">
        <v>100</v>
      </c>
      <c r="O4" s="82">
        <v>100</v>
      </c>
      <c r="P4" s="81">
        <v>100</v>
      </c>
      <c r="Q4" s="82">
        <v>100</v>
      </c>
      <c r="R4" s="82">
        <v>100</v>
      </c>
      <c r="S4" s="82">
        <v>100</v>
      </c>
      <c r="T4" s="81">
        <v>100</v>
      </c>
      <c r="U4" s="82">
        <v>100</v>
      </c>
      <c r="V4" s="82">
        <v>100</v>
      </c>
      <c r="W4" s="82">
        <v>100</v>
      </c>
      <c r="X4" s="83">
        <v>98.74</v>
      </c>
    </row>
    <row r="5" spans="1:26" ht="30" hidden="1" customHeight="1" x14ac:dyDescent="0.25">
      <c r="A5" s="78">
        <v>4</v>
      </c>
      <c r="B5" s="151">
        <v>41</v>
      </c>
      <c r="C5" s="146" t="s">
        <v>210</v>
      </c>
      <c r="D5" s="79" t="s">
        <v>214</v>
      </c>
      <c r="E5" s="80">
        <v>99.7</v>
      </c>
      <c r="F5" s="150">
        <v>99</v>
      </c>
      <c r="G5" s="12">
        <v>100</v>
      </c>
      <c r="H5" s="12">
        <v>100</v>
      </c>
      <c r="I5" s="81">
        <v>99.5</v>
      </c>
      <c r="J5" s="12">
        <v>100</v>
      </c>
      <c r="K5" s="12">
        <v>99</v>
      </c>
      <c r="L5" s="81">
        <v>94</v>
      </c>
      <c r="M5" s="12">
        <v>80</v>
      </c>
      <c r="N5" s="12">
        <v>100</v>
      </c>
      <c r="O5" s="82">
        <v>100</v>
      </c>
      <c r="P5" s="81">
        <v>100</v>
      </c>
      <c r="Q5" s="82">
        <v>100</v>
      </c>
      <c r="R5" s="82">
        <v>100</v>
      </c>
      <c r="S5" s="82">
        <v>100</v>
      </c>
      <c r="T5" s="81">
        <v>100</v>
      </c>
      <c r="U5" s="82">
        <v>100</v>
      </c>
      <c r="V5" s="82">
        <v>100</v>
      </c>
      <c r="W5" s="82">
        <v>100</v>
      </c>
      <c r="X5" s="83">
        <v>98.64</v>
      </c>
    </row>
    <row r="6" spans="1:26" ht="30" hidden="1" customHeight="1" x14ac:dyDescent="0.25">
      <c r="A6" s="78">
        <v>6</v>
      </c>
      <c r="B6" s="151">
        <v>50</v>
      </c>
      <c r="C6" s="146" t="s">
        <v>228</v>
      </c>
      <c r="D6" s="79" t="s">
        <v>223</v>
      </c>
      <c r="E6" s="80">
        <v>98.6</v>
      </c>
      <c r="F6" s="150">
        <v>98</v>
      </c>
      <c r="G6" s="12">
        <v>100</v>
      </c>
      <c r="H6" s="12">
        <v>98</v>
      </c>
      <c r="I6" s="81">
        <v>99</v>
      </c>
      <c r="J6" s="12">
        <v>100</v>
      </c>
      <c r="K6" s="12">
        <v>98</v>
      </c>
      <c r="L6" s="81">
        <v>91.4</v>
      </c>
      <c r="M6" s="12">
        <v>100</v>
      </c>
      <c r="N6" s="12">
        <v>80</v>
      </c>
      <c r="O6" s="82">
        <v>98</v>
      </c>
      <c r="P6" s="81">
        <v>99.6</v>
      </c>
      <c r="Q6" s="82">
        <v>99</v>
      </c>
      <c r="R6" s="82">
        <v>100</v>
      </c>
      <c r="S6" s="82">
        <v>100</v>
      </c>
      <c r="T6" s="81">
        <v>99.5</v>
      </c>
      <c r="U6" s="82">
        <v>99</v>
      </c>
      <c r="V6" s="82">
        <v>99</v>
      </c>
      <c r="W6" s="82">
        <v>100</v>
      </c>
      <c r="X6" s="83">
        <v>97.62</v>
      </c>
    </row>
    <row r="7" spans="1:26" ht="30" hidden="1" customHeight="1" x14ac:dyDescent="0.25">
      <c r="A7" s="78">
        <v>7</v>
      </c>
      <c r="B7" s="151">
        <v>82</v>
      </c>
      <c r="C7" s="146" t="s">
        <v>265</v>
      </c>
      <c r="D7" s="79" t="s">
        <v>263</v>
      </c>
      <c r="E7" s="80">
        <v>100</v>
      </c>
      <c r="F7" s="150">
        <v>100</v>
      </c>
      <c r="G7" s="12">
        <v>100</v>
      </c>
      <c r="H7" s="12">
        <v>100</v>
      </c>
      <c r="I7" s="81">
        <v>99</v>
      </c>
      <c r="J7" s="12">
        <v>100</v>
      </c>
      <c r="K7" s="12">
        <v>98</v>
      </c>
      <c r="L7" s="81">
        <v>89</v>
      </c>
      <c r="M7" s="12">
        <v>100</v>
      </c>
      <c r="N7" s="12">
        <v>80</v>
      </c>
      <c r="O7" s="82">
        <v>90</v>
      </c>
      <c r="P7" s="81">
        <v>100</v>
      </c>
      <c r="Q7" s="82">
        <v>100</v>
      </c>
      <c r="R7" s="82">
        <v>100</v>
      </c>
      <c r="S7" s="82">
        <v>100</v>
      </c>
      <c r="T7" s="81">
        <v>99.6</v>
      </c>
      <c r="U7" s="82">
        <v>100</v>
      </c>
      <c r="V7" s="82">
        <v>98</v>
      </c>
      <c r="W7" s="82">
        <v>100</v>
      </c>
      <c r="X7" s="83">
        <v>97.52000000000001</v>
      </c>
    </row>
    <row r="8" spans="1:26" ht="30" hidden="1" customHeight="1" x14ac:dyDescent="0.25">
      <c r="A8" s="78">
        <v>8</v>
      </c>
      <c r="B8" s="151">
        <v>42</v>
      </c>
      <c r="C8" s="146" t="s">
        <v>210</v>
      </c>
      <c r="D8" s="79" t="s">
        <v>215</v>
      </c>
      <c r="E8" s="80">
        <v>98.9</v>
      </c>
      <c r="F8" s="150">
        <v>99</v>
      </c>
      <c r="G8" s="12">
        <v>100</v>
      </c>
      <c r="H8" s="12">
        <v>98</v>
      </c>
      <c r="I8" s="81">
        <v>98.5</v>
      </c>
      <c r="J8" s="12">
        <v>100</v>
      </c>
      <c r="K8" s="12">
        <v>97</v>
      </c>
      <c r="L8" s="81">
        <v>90.7</v>
      </c>
      <c r="M8" s="12">
        <v>80</v>
      </c>
      <c r="N8" s="12">
        <v>100</v>
      </c>
      <c r="O8" s="82">
        <v>89</v>
      </c>
      <c r="P8" s="81">
        <v>99.399999999999991</v>
      </c>
      <c r="Q8" s="82">
        <v>99</v>
      </c>
      <c r="R8" s="82">
        <v>100</v>
      </c>
      <c r="S8" s="82">
        <v>99</v>
      </c>
      <c r="T8" s="81">
        <v>98.8</v>
      </c>
      <c r="U8" s="82">
        <v>99</v>
      </c>
      <c r="V8" s="82">
        <v>98</v>
      </c>
      <c r="W8" s="82">
        <v>99</v>
      </c>
      <c r="X8" s="83">
        <v>97.26</v>
      </c>
    </row>
    <row r="9" spans="1:26" ht="30" hidden="1" customHeight="1" x14ac:dyDescent="0.25">
      <c r="A9" s="78">
        <v>13</v>
      </c>
      <c r="B9" s="151">
        <v>53</v>
      </c>
      <c r="C9" s="146" t="s">
        <v>228</v>
      </c>
      <c r="D9" s="79" t="s">
        <v>226</v>
      </c>
      <c r="E9" s="80">
        <v>89.9</v>
      </c>
      <c r="F9" s="150">
        <v>79</v>
      </c>
      <c r="G9" s="12">
        <v>90</v>
      </c>
      <c r="H9" s="12">
        <v>98</v>
      </c>
      <c r="I9" s="81">
        <v>97.5</v>
      </c>
      <c r="J9" s="12">
        <v>100</v>
      </c>
      <c r="K9" s="12">
        <v>95</v>
      </c>
      <c r="L9" s="81">
        <v>91.9</v>
      </c>
      <c r="M9" s="12">
        <v>80</v>
      </c>
      <c r="N9" s="12">
        <v>100</v>
      </c>
      <c r="O9" s="82">
        <v>93</v>
      </c>
      <c r="P9" s="81">
        <v>99.399999999999991</v>
      </c>
      <c r="Q9" s="82">
        <v>99</v>
      </c>
      <c r="R9" s="82">
        <v>100</v>
      </c>
      <c r="S9" s="82">
        <v>99</v>
      </c>
      <c r="T9" s="81">
        <v>98.8</v>
      </c>
      <c r="U9" s="82">
        <v>99</v>
      </c>
      <c r="V9" s="82">
        <v>98</v>
      </c>
      <c r="W9" s="82">
        <v>99</v>
      </c>
      <c r="X9" s="83">
        <v>95.5</v>
      </c>
    </row>
    <row r="10" spans="1:26" ht="30" hidden="1" customHeight="1" x14ac:dyDescent="0.25">
      <c r="A10" s="78">
        <v>14</v>
      </c>
      <c r="B10" s="151">
        <v>85</v>
      </c>
      <c r="C10" s="146" t="s">
        <v>269</v>
      </c>
      <c r="D10" s="79" t="s">
        <v>267</v>
      </c>
      <c r="E10" s="80">
        <v>91.199999999999989</v>
      </c>
      <c r="F10" s="150">
        <v>82</v>
      </c>
      <c r="G10" s="12">
        <v>90</v>
      </c>
      <c r="H10" s="12">
        <v>99</v>
      </c>
      <c r="I10" s="81">
        <v>99</v>
      </c>
      <c r="J10" s="12">
        <v>100</v>
      </c>
      <c r="K10" s="12">
        <v>98</v>
      </c>
      <c r="L10" s="81">
        <v>86</v>
      </c>
      <c r="M10" s="12">
        <v>80</v>
      </c>
      <c r="N10" s="12">
        <v>80</v>
      </c>
      <c r="O10" s="82">
        <v>100</v>
      </c>
      <c r="P10" s="81">
        <v>99.6</v>
      </c>
      <c r="Q10" s="82">
        <v>99</v>
      </c>
      <c r="R10" s="82">
        <v>100</v>
      </c>
      <c r="S10" s="82">
        <v>100</v>
      </c>
      <c r="T10" s="81">
        <v>99</v>
      </c>
      <c r="U10" s="82">
        <v>99</v>
      </c>
      <c r="V10" s="82">
        <v>99</v>
      </c>
      <c r="W10" s="82">
        <v>99</v>
      </c>
      <c r="X10" s="83">
        <v>94.96</v>
      </c>
    </row>
    <row r="11" spans="1:26" ht="30" hidden="1" customHeight="1" x14ac:dyDescent="0.25">
      <c r="A11" s="78">
        <v>15</v>
      </c>
      <c r="B11" s="151">
        <v>70</v>
      </c>
      <c r="C11" s="146" t="s">
        <v>254</v>
      </c>
      <c r="D11" s="79" t="s">
        <v>249</v>
      </c>
      <c r="E11" s="80">
        <v>99.6</v>
      </c>
      <c r="F11" s="150">
        <v>100</v>
      </c>
      <c r="G11" s="12">
        <v>100</v>
      </c>
      <c r="H11" s="12">
        <v>99</v>
      </c>
      <c r="I11" s="81">
        <v>97</v>
      </c>
      <c r="J11" s="12">
        <v>100</v>
      </c>
      <c r="K11" s="12">
        <v>94</v>
      </c>
      <c r="L11" s="81">
        <v>80</v>
      </c>
      <c r="M11" s="12">
        <v>60</v>
      </c>
      <c r="N11" s="12">
        <v>80</v>
      </c>
      <c r="O11" s="82">
        <v>100</v>
      </c>
      <c r="P11" s="81">
        <v>99.399999999999991</v>
      </c>
      <c r="Q11" s="82">
        <v>99</v>
      </c>
      <c r="R11" s="82">
        <v>100</v>
      </c>
      <c r="S11" s="82">
        <v>99</v>
      </c>
      <c r="T11" s="81">
        <v>98.4</v>
      </c>
      <c r="U11" s="82">
        <v>99</v>
      </c>
      <c r="V11" s="82">
        <v>96</v>
      </c>
      <c r="W11" s="82">
        <v>99</v>
      </c>
      <c r="X11" s="83">
        <v>94.88</v>
      </c>
    </row>
    <row r="12" spans="1:26" ht="30" hidden="1" customHeight="1" x14ac:dyDescent="0.25">
      <c r="A12" s="78">
        <v>17</v>
      </c>
      <c r="B12" s="151">
        <v>81</v>
      </c>
      <c r="C12" s="146" t="s">
        <v>265</v>
      </c>
      <c r="D12" s="79" t="s">
        <v>262</v>
      </c>
      <c r="E12" s="80">
        <v>99.2</v>
      </c>
      <c r="F12" s="150">
        <v>100</v>
      </c>
      <c r="G12" s="12">
        <v>100</v>
      </c>
      <c r="H12" s="12">
        <v>98</v>
      </c>
      <c r="I12" s="81">
        <v>98</v>
      </c>
      <c r="J12" s="12">
        <v>100</v>
      </c>
      <c r="K12" s="12">
        <v>96</v>
      </c>
      <c r="L12" s="81">
        <v>75.7</v>
      </c>
      <c r="M12" s="12">
        <v>40</v>
      </c>
      <c r="N12" s="12">
        <v>100</v>
      </c>
      <c r="O12" s="82">
        <v>79</v>
      </c>
      <c r="P12" s="81">
        <v>98.4</v>
      </c>
      <c r="Q12" s="82">
        <v>99</v>
      </c>
      <c r="R12" s="82">
        <v>98</v>
      </c>
      <c r="S12" s="82">
        <v>98</v>
      </c>
      <c r="T12" s="81">
        <v>98</v>
      </c>
      <c r="U12" s="82">
        <v>98</v>
      </c>
      <c r="V12" s="82">
        <v>98</v>
      </c>
      <c r="W12" s="82">
        <v>98</v>
      </c>
      <c r="X12" s="83">
        <v>93.859999999999985</v>
      </c>
    </row>
    <row r="13" spans="1:26" ht="30" hidden="1" customHeight="1" x14ac:dyDescent="0.25">
      <c r="A13" s="78">
        <v>18</v>
      </c>
      <c r="B13" s="151">
        <v>110</v>
      </c>
      <c r="C13" s="146" t="s">
        <v>298</v>
      </c>
      <c r="D13" s="79" t="s">
        <v>295</v>
      </c>
      <c r="E13" s="80">
        <v>97.6</v>
      </c>
      <c r="F13" s="150">
        <v>96</v>
      </c>
      <c r="G13" s="12">
        <v>100</v>
      </c>
      <c r="H13" s="12">
        <v>97</v>
      </c>
      <c r="I13" s="81">
        <v>97.5</v>
      </c>
      <c r="J13" s="12">
        <v>100</v>
      </c>
      <c r="K13" s="12">
        <v>95</v>
      </c>
      <c r="L13" s="81">
        <v>78.2</v>
      </c>
      <c r="M13" s="12">
        <v>60</v>
      </c>
      <c r="N13" s="12">
        <v>80</v>
      </c>
      <c r="O13" s="82">
        <v>94</v>
      </c>
      <c r="P13" s="81">
        <v>98</v>
      </c>
      <c r="Q13" s="82">
        <v>97</v>
      </c>
      <c r="R13" s="82">
        <v>98</v>
      </c>
      <c r="S13" s="82">
        <v>100</v>
      </c>
      <c r="T13" s="81">
        <v>97.5</v>
      </c>
      <c r="U13" s="82">
        <v>98</v>
      </c>
      <c r="V13" s="82">
        <v>98</v>
      </c>
      <c r="W13" s="82">
        <v>97</v>
      </c>
      <c r="X13" s="83">
        <v>93.76</v>
      </c>
    </row>
    <row r="14" spans="1:26" ht="30" hidden="1" customHeight="1" x14ac:dyDescent="0.25">
      <c r="A14" s="78">
        <v>20</v>
      </c>
      <c r="B14" s="151">
        <v>86</v>
      </c>
      <c r="C14" s="146" t="s">
        <v>269</v>
      </c>
      <c r="D14" s="79" t="s">
        <v>268</v>
      </c>
      <c r="E14" s="80">
        <v>96.6</v>
      </c>
      <c r="F14" s="150">
        <v>90</v>
      </c>
      <c r="G14" s="12">
        <v>100</v>
      </c>
      <c r="H14" s="12">
        <v>99</v>
      </c>
      <c r="I14" s="81">
        <v>99.5</v>
      </c>
      <c r="J14" s="12">
        <v>100</v>
      </c>
      <c r="K14" s="12">
        <v>99</v>
      </c>
      <c r="L14" s="81">
        <v>72</v>
      </c>
      <c r="M14" s="12">
        <v>60</v>
      </c>
      <c r="N14" s="12">
        <v>60</v>
      </c>
      <c r="O14" s="82">
        <v>100</v>
      </c>
      <c r="P14" s="81">
        <v>99.8</v>
      </c>
      <c r="Q14" s="82">
        <v>100</v>
      </c>
      <c r="R14" s="82">
        <v>100</v>
      </c>
      <c r="S14" s="82">
        <v>99</v>
      </c>
      <c r="T14" s="81">
        <v>99.1</v>
      </c>
      <c r="U14" s="82">
        <v>100</v>
      </c>
      <c r="V14" s="82">
        <v>98</v>
      </c>
      <c r="W14" s="82">
        <v>99</v>
      </c>
      <c r="X14" s="83">
        <v>93.4</v>
      </c>
    </row>
    <row r="15" spans="1:26" ht="30" hidden="1" customHeight="1" x14ac:dyDescent="0.25">
      <c r="A15" s="78">
        <v>21</v>
      </c>
      <c r="B15" s="151">
        <v>55</v>
      </c>
      <c r="C15" s="146" t="s">
        <v>229</v>
      </c>
      <c r="D15" s="79" t="s">
        <v>230</v>
      </c>
      <c r="E15" s="80">
        <v>99</v>
      </c>
      <c r="F15" s="150">
        <v>98</v>
      </c>
      <c r="G15" s="12">
        <v>100</v>
      </c>
      <c r="H15" s="12">
        <v>99</v>
      </c>
      <c r="I15" s="81">
        <v>96</v>
      </c>
      <c r="J15" s="12">
        <v>100</v>
      </c>
      <c r="K15" s="12">
        <v>92</v>
      </c>
      <c r="L15" s="81">
        <v>70</v>
      </c>
      <c r="M15" s="12">
        <v>0</v>
      </c>
      <c r="N15" s="12">
        <v>100</v>
      </c>
      <c r="O15" s="82">
        <v>100</v>
      </c>
      <c r="P15" s="81">
        <v>100</v>
      </c>
      <c r="Q15" s="82">
        <v>100</v>
      </c>
      <c r="R15" s="82">
        <v>100</v>
      </c>
      <c r="S15" s="82">
        <v>100</v>
      </c>
      <c r="T15" s="81">
        <v>98.2</v>
      </c>
      <c r="U15" s="82">
        <v>100</v>
      </c>
      <c r="V15" s="82">
        <v>96</v>
      </c>
      <c r="W15" s="82">
        <v>98</v>
      </c>
      <c r="X15" s="83">
        <v>92.64</v>
      </c>
    </row>
    <row r="16" spans="1:26" ht="30" hidden="1" customHeight="1" x14ac:dyDescent="0.25">
      <c r="A16" s="78">
        <v>22</v>
      </c>
      <c r="B16" s="151">
        <v>73</v>
      </c>
      <c r="C16" s="146" t="s">
        <v>254</v>
      </c>
      <c r="D16" s="79" t="s">
        <v>252</v>
      </c>
      <c r="E16" s="80">
        <v>99.6</v>
      </c>
      <c r="F16" s="150">
        <v>100</v>
      </c>
      <c r="G16" s="12">
        <v>100</v>
      </c>
      <c r="H16" s="12">
        <v>99</v>
      </c>
      <c r="I16" s="81">
        <v>97</v>
      </c>
      <c r="J16" s="12">
        <v>100</v>
      </c>
      <c r="K16" s="12">
        <v>94</v>
      </c>
      <c r="L16" s="81">
        <v>69.2</v>
      </c>
      <c r="M16" s="12">
        <v>40</v>
      </c>
      <c r="N16" s="12">
        <v>80</v>
      </c>
      <c r="O16" s="82">
        <v>84</v>
      </c>
      <c r="P16" s="81">
        <v>99</v>
      </c>
      <c r="Q16" s="82">
        <v>99</v>
      </c>
      <c r="R16" s="82">
        <v>99</v>
      </c>
      <c r="S16" s="82">
        <v>99</v>
      </c>
      <c r="T16" s="81">
        <v>97.8</v>
      </c>
      <c r="U16" s="82">
        <v>98</v>
      </c>
      <c r="V16" s="82">
        <v>97</v>
      </c>
      <c r="W16" s="82">
        <v>98</v>
      </c>
      <c r="X16" s="83">
        <v>92.52000000000001</v>
      </c>
    </row>
    <row r="17" spans="1:24" ht="30" hidden="1" customHeight="1" x14ac:dyDescent="0.25">
      <c r="A17" s="78">
        <v>23</v>
      </c>
      <c r="B17" s="151">
        <v>102</v>
      </c>
      <c r="C17" s="146" t="s">
        <v>274</v>
      </c>
      <c r="D17" s="79" t="s">
        <v>286</v>
      </c>
      <c r="E17" s="80">
        <v>99.2</v>
      </c>
      <c r="F17" s="150">
        <v>100</v>
      </c>
      <c r="G17" s="12">
        <v>100</v>
      </c>
      <c r="H17" s="12">
        <v>98</v>
      </c>
      <c r="I17" s="81">
        <v>98.5</v>
      </c>
      <c r="J17" s="12">
        <v>100</v>
      </c>
      <c r="K17" s="12">
        <v>97</v>
      </c>
      <c r="L17" s="81">
        <v>68</v>
      </c>
      <c r="M17" s="12">
        <v>20</v>
      </c>
      <c r="N17" s="12">
        <v>80</v>
      </c>
      <c r="O17" s="82">
        <v>100</v>
      </c>
      <c r="P17" s="81">
        <v>98.600000000000009</v>
      </c>
      <c r="Q17" s="82">
        <v>99</v>
      </c>
      <c r="R17" s="82">
        <v>98</v>
      </c>
      <c r="S17" s="82">
        <v>99</v>
      </c>
      <c r="T17" s="81">
        <v>98</v>
      </c>
      <c r="U17" s="82">
        <v>97</v>
      </c>
      <c r="V17" s="82">
        <v>97</v>
      </c>
      <c r="W17" s="82">
        <v>99</v>
      </c>
      <c r="X17" s="83">
        <v>92.460000000000008</v>
      </c>
    </row>
    <row r="18" spans="1:24" ht="30" hidden="1" customHeight="1" x14ac:dyDescent="0.25">
      <c r="A18" s="78">
        <v>25</v>
      </c>
      <c r="B18" s="151">
        <v>106</v>
      </c>
      <c r="C18" s="146" t="s">
        <v>289</v>
      </c>
      <c r="D18" s="79" t="s">
        <v>291</v>
      </c>
      <c r="E18" s="80">
        <v>99.2</v>
      </c>
      <c r="F18" s="150">
        <v>100</v>
      </c>
      <c r="G18" s="12">
        <v>100</v>
      </c>
      <c r="H18" s="12">
        <v>98</v>
      </c>
      <c r="I18" s="81">
        <v>91.5</v>
      </c>
      <c r="J18" s="12">
        <v>100</v>
      </c>
      <c r="K18" s="12">
        <v>83</v>
      </c>
      <c r="L18" s="81">
        <v>74</v>
      </c>
      <c r="M18" s="12">
        <v>40</v>
      </c>
      <c r="N18" s="12">
        <v>80</v>
      </c>
      <c r="O18" s="82">
        <v>100</v>
      </c>
      <c r="P18" s="81">
        <v>98.600000000000009</v>
      </c>
      <c r="Q18" s="82">
        <v>98</v>
      </c>
      <c r="R18" s="82">
        <v>99</v>
      </c>
      <c r="S18" s="82">
        <v>99</v>
      </c>
      <c r="T18" s="81">
        <v>97.2</v>
      </c>
      <c r="U18" s="82">
        <v>97</v>
      </c>
      <c r="V18" s="82">
        <v>93</v>
      </c>
      <c r="W18" s="82">
        <v>99</v>
      </c>
      <c r="X18" s="83">
        <v>92.1</v>
      </c>
    </row>
    <row r="19" spans="1:24" ht="30" hidden="1" customHeight="1" x14ac:dyDescent="0.25">
      <c r="A19" s="78">
        <v>26</v>
      </c>
      <c r="B19" s="151">
        <v>71</v>
      </c>
      <c r="C19" s="146" t="s">
        <v>254</v>
      </c>
      <c r="D19" s="79" t="s">
        <v>250</v>
      </c>
      <c r="E19" s="80">
        <v>100</v>
      </c>
      <c r="F19" s="150">
        <v>100</v>
      </c>
      <c r="G19" s="12">
        <v>100</v>
      </c>
      <c r="H19" s="12">
        <v>100</v>
      </c>
      <c r="I19" s="81">
        <v>99</v>
      </c>
      <c r="J19" s="12">
        <v>100</v>
      </c>
      <c r="K19" s="12">
        <v>98</v>
      </c>
      <c r="L19" s="81">
        <v>63.099999999999994</v>
      </c>
      <c r="M19" s="12">
        <v>60</v>
      </c>
      <c r="N19" s="12">
        <v>40</v>
      </c>
      <c r="O19" s="82">
        <v>97</v>
      </c>
      <c r="P19" s="81">
        <v>99.2</v>
      </c>
      <c r="Q19" s="82">
        <v>99</v>
      </c>
      <c r="R19" s="82">
        <v>99</v>
      </c>
      <c r="S19" s="82">
        <v>100</v>
      </c>
      <c r="T19" s="81">
        <v>98.8</v>
      </c>
      <c r="U19" s="82">
        <v>99</v>
      </c>
      <c r="V19" s="82">
        <v>98</v>
      </c>
      <c r="W19" s="82">
        <v>99</v>
      </c>
      <c r="X19" s="83">
        <v>92.02000000000001</v>
      </c>
    </row>
    <row r="20" spans="1:24" ht="30" hidden="1" customHeight="1" x14ac:dyDescent="0.25">
      <c r="A20" s="78">
        <v>28</v>
      </c>
      <c r="B20" s="151">
        <v>39</v>
      </c>
      <c r="C20" s="146" t="s">
        <v>209</v>
      </c>
      <c r="D20" s="79" t="s">
        <v>208</v>
      </c>
      <c r="E20" s="80">
        <v>99.6</v>
      </c>
      <c r="F20" s="150">
        <v>100</v>
      </c>
      <c r="G20" s="12">
        <v>100</v>
      </c>
      <c r="H20" s="12">
        <v>99</v>
      </c>
      <c r="I20" s="81">
        <v>93</v>
      </c>
      <c r="J20" s="12">
        <v>100</v>
      </c>
      <c r="K20" s="12">
        <v>86</v>
      </c>
      <c r="L20" s="81">
        <v>70.099999999999994</v>
      </c>
      <c r="M20" s="12">
        <v>60</v>
      </c>
      <c r="N20" s="12">
        <v>80</v>
      </c>
      <c r="O20" s="82">
        <v>67</v>
      </c>
      <c r="P20" s="81">
        <v>99</v>
      </c>
      <c r="Q20" s="82">
        <v>99</v>
      </c>
      <c r="R20" s="82">
        <v>99</v>
      </c>
      <c r="S20" s="82">
        <v>99</v>
      </c>
      <c r="T20" s="81">
        <v>98.1</v>
      </c>
      <c r="U20" s="82">
        <v>100</v>
      </c>
      <c r="V20" s="82">
        <v>93</v>
      </c>
      <c r="W20" s="82">
        <v>99</v>
      </c>
      <c r="X20" s="83">
        <v>91.96</v>
      </c>
    </row>
    <row r="21" spans="1:24" ht="30" hidden="1" customHeight="1" x14ac:dyDescent="0.25">
      <c r="A21" s="78">
        <v>29</v>
      </c>
      <c r="B21" s="151">
        <v>105</v>
      </c>
      <c r="C21" s="146" t="s">
        <v>289</v>
      </c>
      <c r="D21" s="79" t="s">
        <v>290</v>
      </c>
      <c r="E21" s="80">
        <v>98.9</v>
      </c>
      <c r="F21" s="150">
        <v>99</v>
      </c>
      <c r="G21" s="12">
        <v>100</v>
      </c>
      <c r="H21" s="12">
        <v>98</v>
      </c>
      <c r="I21" s="81">
        <v>96</v>
      </c>
      <c r="J21" s="12">
        <v>100</v>
      </c>
      <c r="K21" s="12">
        <v>92</v>
      </c>
      <c r="L21" s="81">
        <v>68</v>
      </c>
      <c r="M21" s="12">
        <v>20</v>
      </c>
      <c r="N21" s="12">
        <v>80</v>
      </c>
      <c r="O21" s="82">
        <v>100</v>
      </c>
      <c r="P21" s="81">
        <v>98.800000000000011</v>
      </c>
      <c r="Q21" s="82">
        <v>99</v>
      </c>
      <c r="R21" s="82">
        <v>99</v>
      </c>
      <c r="S21" s="82">
        <v>98</v>
      </c>
      <c r="T21" s="81">
        <v>97.7</v>
      </c>
      <c r="U21" s="82">
        <v>96</v>
      </c>
      <c r="V21" s="82">
        <v>97</v>
      </c>
      <c r="W21" s="82">
        <v>99</v>
      </c>
      <c r="X21" s="83">
        <v>91.88</v>
      </c>
    </row>
    <row r="22" spans="1:24" ht="30" hidden="1" customHeight="1" x14ac:dyDescent="0.25">
      <c r="A22" s="78">
        <v>31</v>
      </c>
      <c r="B22" s="151">
        <v>104</v>
      </c>
      <c r="C22" s="146" t="s">
        <v>274</v>
      </c>
      <c r="D22" s="79" t="s">
        <v>288</v>
      </c>
      <c r="E22" s="80">
        <v>95.2</v>
      </c>
      <c r="F22" s="150">
        <v>84</v>
      </c>
      <c r="G22" s="12">
        <v>100</v>
      </c>
      <c r="H22" s="12">
        <v>100</v>
      </c>
      <c r="I22" s="81">
        <v>98.5</v>
      </c>
      <c r="J22" s="12">
        <v>100</v>
      </c>
      <c r="K22" s="12">
        <v>97</v>
      </c>
      <c r="L22" s="81">
        <v>66</v>
      </c>
      <c r="M22" s="12">
        <v>40</v>
      </c>
      <c r="N22" s="12">
        <v>60</v>
      </c>
      <c r="O22" s="82">
        <v>100</v>
      </c>
      <c r="P22" s="81">
        <v>99.399999999999991</v>
      </c>
      <c r="Q22" s="82">
        <v>100</v>
      </c>
      <c r="R22" s="82">
        <v>99</v>
      </c>
      <c r="S22" s="82">
        <v>99</v>
      </c>
      <c r="T22" s="81">
        <v>98.1</v>
      </c>
      <c r="U22" s="82">
        <v>96</v>
      </c>
      <c r="V22" s="82">
        <v>99</v>
      </c>
      <c r="W22" s="82">
        <v>99</v>
      </c>
      <c r="X22" s="83">
        <v>91.439999999999984</v>
      </c>
    </row>
    <row r="23" spans="1:24" ht="30" hidden="1" customHeight="1" x14ac:dyDescent="0.25">
      <c r="A23" s="78">
        <v>32</v>
      </c>
      <c r="B23" s="151">
        <v>100</v>
      </c>
      <c r="C23" s="146" t="s">
        <v>274</v>
      </c>
      <c r="D23" s="79" t="s">
        <v>284</v>
      </c>
      <c r="E23" s="80">
        <v>100</v>
      </c>
      <c r="F23" s="150">
        <v>100</v>
      </c>
      <c r="G23" s="12">
        <v>100</v>
      </c>
      <c r="H23" s="12">
        <v>100</v>
      </c>
      <c r="I23" s="81">
        <v>100</v>
      </c>
      <c r="J23" s="12">
        <v>100</v>
      </c>
      <c r="K23" s="12">
        <v>100</v>
      </c>
      <c r="L23" s="81">
        <v>58</v>
      </c>
      <c r="M23" s="12">
        <v>40</v>
      </c>
      <c r="N23" s="12">
        <v>40</v>
      </c>
      <c r="O23" s="82">
        <v>100</v>
      </c>
      <c r="P23" s="81">
        <v>100</v>
      </c>
      <c r="Q23" s="82">
        <v>100</v>
      </c>
      <c r="R23" s="82">
        <v>100</v>
      </c>
      <c r="S23" s="82">
        <v>100</v>
      </c>
      <c r="T23" s="81">
        <v>99</v>
      </c>
      <c r="U23" s="82">
        <v>98</v>
      </c>
      <c r="V23" s="82">
        <v>98</v>
      </c>
      <c r="W23" s="82">
        <v>100</v>
      </c>
      <c r="X23" s="83">
        <v>91.4</v>
      </c>
    </row>
    <row r="24" spans="1:24" ht="30" hidden="1" customHeight="1" x14ac:dyDescent="0.25">
      <c r="A24" s="78">
        <v>33</v>
      </c>
      <c r="B24" s="151">
        <v>111</v>
      </c>
      <c r="C24" s="146" t="s">
        <v>298</v>
      </c>
      <c r="D24" s="79" t="s">
        <v>296</v>
      </c>
      <c r="E24" s="80">
        <v>100</v>
      </c>
      <c r="F24" s="150">
        <v>100</v>
      </c>
      <c r="G24" s="12">
        <v>100</v>
      </c>
      <c r="H24" s="12">
        <v>100</v>
      </c>
      <c r="I24" s="81">
        <v>100</v>
      </c>
      <c r="J24" s="12">
        <v>100</v>
      </c>
      <c r="K24" s="12">
        <v>100</v>
      </c>
      <c r="L24" s="81">
        <v>56.8</v>
      </c>
      <c r="M24" s="12">
        <v>40</v>
      </c>
      <c r="N24" s="12">
        <v>40</v>
      </c>
      <c r="O24" s="82">
        <v>96</v>
      </c>
      <c r="P24" s="81">
        <v>100</v>
      </c>
      <c r="Q24" s="82">
        <v>100</v>
      </c>
      <c r="R24" s="82">
        <v>100</v>
      </c>
      <c r="S24" s="82">
        <v>100</v>
      </c>
      <c r="T24" s="81">
        <v>99.5</v>
      </c>
      <c r="U24" s="82">
        <v>100</v>
      </c>
      <c r="V24" s="82">
        <v>100</v>
      </c>
      <c r="W24" s="82">
        <v>99</v>
      </c>
      <c r="X24" s="83">
        <v>91.26</v>
      </c>
    </row>
    <row r="25" spans="1:24" ht="30" hidden="1" customHeight="1" x14ac:dyDescent="0.25">
      <c r="A25" s="78">
        <v>34</v>
      </c>
      <c r="B25" s="151">
        <v>77</v>
      </c>
      <c r="C25" s="146" t="s">
        <v>257</v>
      </c>
      <c r="D25" s="79" t="s">
        <v>206</v>
      </c>
      <c r="E25" s="80">
        <v>97.3</v>
      </c>
      <c r="F25" s="150">
        <v>91</v>
      </c>
      <c r="G25" s="12">
        <v>100</v>
      </c>
      <c r="H25" s="12">
        <v>100</v>
      </c>
      <c r="I25" s="81">
        <v>98.5</v>
      </c>
      <c r="J25" s="12">
        <v>100</v>
      </c>
      <c r="K25" s="12">
        <v>97</v>
      </c>
      <c r="L25" s="81">
        <v>60</v>
      </c>
      <c r="M25" s="12">
        <v>20</v>
      </c>
      <c r="N25" s="12">
        <v>60</v>
      </c>
      <c r="O25" s="82">
        <v>100</v>
      </c>
      <c r="P25" s="81">
        <v>100</v>
      </c>
      <c r="Q25" s="82">
        <v>100</v>
      </c>
      <c r="R25" s="82">
        <v>100</v>
      </c>
      <c r="S25" s="82">
        <v>100</v>
      </c>
      <c r="T25" s="81">
        <v>99.3</v>
      </c>
      <c r="U25" s="82">
        <v>99</v>
      </c>
      <c r="V25" s="82">
        <v>98</v>
      </c>
      <c r="W25" s="82">
        <v>100</v>
      </c>
      <c r="X25" s="83">
        <v>91.02000000000001</v>
      </c>
    </row>
    <row r="26" spans="1:24" ht="30" hidden="1" customHeight="1" x14ac:dyDescent="0.25">
      <c r="A26" s="78">
        <v>35</v>
      </c>
      <c r="B26" s="151">
        <v>72</v>
      </c>
      <c r="C26" s="146" t="s">
        <v>254</v>
      </c>
      <c r="D26" s="79" t="s">
        <v>251</v>
      </c>
      <c r="E26" s="80">
        <v>98.6</v>
      </c>
      <c r="F26" s="150">
        <v>98</v>
      </c>
      <c r="G26" s="12">
        <v>100</v>
      </c>
      <c r="H26" s="12">
        <v>98</v>
      </c>
      <c r="I26" s="81">
        <v>96</v>
      </c>
      <c r="J26" s="12">
        <v>100</v>
      </c>
      <c r="K26" s="12">
        <v>92</v>
      </c>
      <c r="L26" s="81">
        <v>63.4</v>
      </c>
      <c r="M26" s="12">
        <v>60</v>
      </c>
      <c r="N26" s="12">
        <v>40</v>
      </c>
      <c r="O26" s="82">
        <v>98</v>
      </c>
      <c r="P26" s="81">
        <v>99</v>
      </c>
      <c r="Q26" s="82">
        <v>99</v>
      </c>
      <c r="R26" s="82">
        <v>99</v>
      </c>
      <c r="S26" s="82">
        <v>99</v>
      </c>
      <c r="T26" s="81">
        <v>96.3</v>
      </c>
      <c r="U26" s="82">
        <v>97</v>
      </c>
      <c r="V26" s="82">
        <v>96</v>
      </c>
      <c r="W26" s="82">
        <v>96</v>
      </c>
      <c r="X26" s="83">
        <v>90.66</v>
      </c>
    </row>
    <row r="27" spans="1:24" ht="30" hidden="1" customHeight="1" x14ac:dyDescent="0.25">
      <c r="A27" s="78">
        <v>36</v>
      </c>
      <c r="B27" s="151">
        <v>80</v>
      </c>
      <c r="C27" s="146" t="s">
        <v>261</v>
      </c>
      <c r="D27" s="79" t="s">
        <v>260</v>
      </c>
      <c r="E27" s="80">
        <v>88.9</v>
      </c>
      <c r="F27" s="150">
        <v>73</v>
      </c>
      <c r="G27" s="12">
        <v>90</v>
      </c>
      <c r="H27" s="12">
        <v>100</v>
      </c>
      <c r="I27" s="81">
        <v>98</v>
      </c>
      <c r="J27" s="12">
        <v>100</v>
      </c>
      <c r="K27" s="12">
        <v>96</v>
      </c>
      <c r="L27" s="81">
        <v>68</v>
      </c>
      <c r="M27" s="12">
        <v>20</v>
      </c>
      <c r="N27" s="12">
        <v>80</v>
      </c>
      <c r="O27" s="82">
        <v>100</v>
      </c>
      <c r="P27" s="81">
        <v>98.4</v>
      </c>
      <c r="Q27" s="82">
        <v>99</v>
      </c>
      <c r="R27" s="82">
        <v>98</v>
      </c>
      <c r="S27" s="82">
        <v>98</v>
      </c>
      <c r="T27" s="81">
        <v>98.5</v>
      </c>
      <c r="U27" s="82">
        <v>98</v>
      </c>
      <c r="V27" s="82">
        <v>98</v>
      </c>
      <c r="W27" s="82">
        <v>99</v>
      </c>
      <c r="X27" s="83">
        <v>90.36</v>
      </c>
    </row>
    <row r="28" spans="1:24" ht="30" hidden="1" customHeight="1" x14ac:dyDescent="0.25">
      <c r="A28" s="78">
        <v>39</v>
      </c>
      <c r="B28" s="151">
        <v>37</v>
      </c>
      <c r="C28" s="146" t="s">
        <v>209</v>
      </c>
      <c r="D28" s="79" t="s">
        <v>206</v>
      </c>
      <c r="E28" s="80">
        <v>99.300000000000011</v>
      </c>
      <c r="F28" s="150">
        <v>99</v>
      </c>
      <c r="G28" s="12">
        <v>100</v>
      </c>
      <c r="H28" s="12">
        <v>99</v>
      </c>
      <c r="I28" s="81">
        <v>93</v>
      </c>
      <c r="J28" s="12">
        <v>100</v>
      </c>
      <c r="K28" s="12">
        <v>86</v>
      </c>
      <c r="L28" s="81">
        <v>62</v>
      </c>
      <c r="M28" s="12">
        <v>0</v>
      </c>
      <c r="N28" s="12">
        <v>80</v>
      </c>
      <c r="O28" s="82">
        <v>100</v>
      </c>
      <c r="P28" s="81">
        <v>99</v>
      </c>
      <c r="Q28" s="82">
        <v>99</v>
      </c>
      <c r="R28" s="82">
        <v>99</v>
      </c>
      <c r="S28" s="82">
        <v>99</v>
      </c>
      <c r="T28" s="81">
        <v>97.9</v>
      </c>
      <c r="U28" s="82">
        <v>99</v>
      </c>
      <c r="V28" s="82">
        <v>96</v>
      </c>
      <c r="W28" s="82">
        <v>98</v>
      </c>
      <c r="X28" s="83">
        <v>90.240000000000009</v>
      </c>
    </row>
    <row r="29" spans="1:24" ht="30" hidden="1" customHeight="1" x14ac:dyDescent="0.25">
      <c r="A29" s="78">
        <v>40</v>
      </c>
      <c r="B29" s="151">
        <v>60</v>
      </c>
      <c r="C29" s="146" t="s">
        <v>239</v>
      </c>
      <c r="D29" s="79" t="s">
        <v>236</v>
      </c>
      <c r="E29" s="80">
        <v>99.6</v>
      </c>
      <c r="F29" s="150">
        <v>100</v>
      </c>
      <c r="G29" s="12">
        <v>100</v>
      </c>
      <c r="H29" s="12">
        <v>99</v>
      </c>
      <c r="I29" s="81">
        <v>99</v>
      </c>
      <c r="J29" s="12">
        <v>100</v>
      </c>
      <c r="K29" s="12">
        <v>98</v>
      </c>
      <c r="L29" s="81">
        <v>53.3</v>
      </c>
      <c r="M29" s="12">
        <v>60</v>
      </c>
      <c r="N29" s="12">
        <v>20</v>
      </c>
      <c r="O29" s="82">
        <v>91</v>
      </c>
      <c r="P29" s="81">
        <v>99.2</v>
      </c>
      <c r="Q29" s="82">
        <v>99</v>
      </c>
      <c r="R29" s="82">
        <v>99</v>
      </c>
      <c r="S29" s="82">
        <v>100</v>
      </c>
      <c r="T29" s="81">
        <v>99.5</v>
      </c>
      <c r="U29" s="82">
        <v>99</v>
      </c>
      <c r="V29" s="82">
        <v>99</v>
      </c>
      <c r="W29" s="82">
        <v>100</v>
      </c>
      <c r="X29" s="83">
        <v>90.11999999999999</v>
      </c>
    </row>
    <row r="30" spans="1:24" ht="30" customHeight="1" x14ac:dyDescent="0.25">
      <c r="A30" s="78">
        <v>42</v>
      </c>
      <c r="B30" s="152">
        <v>14</v>
      </c>
      <c r="C30" s="153" t="s">
        <v>205</v>
      </c>
      <c r="D30" s="154" t="s">
        <v>200</v>
      </c>
      <c r="E30" s="155">
        <v>99.300000000000011</v>
      </c>
      <c r="F30" s="156">
        <v>99</v>
      </c>
      <c r="G30" s="157">
        <v>100</v>
      </c>
      <c r="H30" s="157">
        <v>99</v>
      </c>
      <c r="I30" s="158">
        <v>98</v>
      </c>
      <c r="J30" s="157">
        <v>100</v>
      </c>
      <c r="K30" s="157">
        <v>96</v>
      </c>
      <c r="L30" s="158">
        <v>54.099999999999994</v>
      </c>
      <c r="M30" s="157">
        <v>40</v>
      </c>
      <c r="N30" s="157">
        <v>40</v>
      </c>
      <c r="O30" s="159">
        <v>87</v>
      </c>
      <c r="P30" s="158">
        <v>98.800000000000011</v>
      </c>
      <c r="Q30" s="159">
        <v>98</v>
      </c>
      <c r="R30" s="159">
        <v>99</v>
      </c>
      <c r="S30" s="159">
        <v>100</v>
      </c>
      <c r="T30" s="158">
        <v>99</v>
      </c>
      <c r="U30" s="159">
        <v>99</v>
      </c>
      <c r="V30" s="159">
        <v>99</v>
      </c>
      <c r="W30" s="159">
        <v>99</v>
      </c>
      <c r="X30" s="160">
        <v>89.84</v>
      </c>
    </row>
    <row r="31" spans="1:24" ht="30" hidden="1" customHeight="1" x14ac:dyDescent="0.25">
      <c r="A31" s="78">
        <v>42</v>
      </c>
      <c r="B31" s="151">
        <v>48</v>
      </c>
      <c r="C31" s="146" t="s">
        <v>212</v>
      </c>
      <c r="D31" s="79" t="s">
        <v>221</v>
      </c>
      <c r="E31" s="80">
        <v>97.6</v>
      </c>
      <c r="F31" s="150">
        <v>100</v>
      </c>
      <c r="G31" s="12">
        <v>100</v>
      </c>
      <c r="H31" s="12">
        <v>94</v>
      </c>
      <c r="I31" s="81">
        <v>94.5</v>
      </c>
      <c r="J31" s="12">
        <v>100</v>
      </c>
      <c r="K31" s="12">
        <v>89</v>
      </c>
      <c r="L31" s="81">
        <v>62.9</v>
      </c>
      <c r="M31" s="12">
        <v>20</v>
      </c>
      <c r="N31" s="12">
        <v>80</v>
      </c>
      <c r="O31" s="82">
        <v>83</v>
      </c>
      <c r="P31" s="81">
        <v>97.6</v>
      </c>
      <c r="Q31" s="82">
        <v>98</v>
      </c>
      <c r="R31" s="82">
        <v>97</v>
      </c>
      <c r="S31" s="82">
        <v>98</v>
      </c>
      <c r="T31" s="81">
        <v>96.6</v>
      </c>
      <c r="U31" s="82">
        <v>97</v>
      </c>
      <c r="V31" s="82">
        <v>95</v>
      </c>
      <c r="W31" s="82">
        <v>97</v>
      </c>
      <c r="X31" s="83">
        <v>89.84</v>
      </c>
    </row>
    <row r="32" spans="1:24" ht="30" hidden="1" customHeight="1" x14ac:dyDescent="0.25">
      <c r="A32" s="78">
        <v>42</v>
      </c>
      <c r="B32" s="151">
        <v>52</v>
      </c>
      <c r="C32" s="146" t="s">
        <v>228</v>
      </c>
      <c r="D32" s="79" t="s">
        <v>225</v>
      </c>
      <c r="E32" s="80">
        <v>98.4</v>
      </c>
      <c r="F32" s="150">
        <v>96</v>
      </c>
      <c r="G32" s="12">
        <v>100</v>
      </c>
      <c r="H32" s="12">
        <v>99</v>
      </c>
      <c r="I32" s="81">
        <v>87</v>
      </c>
      <c r="J32" s="12">
        <v>80</v>
      </c>
      <c r="K32" s="12">
        <v>94</v>
      </c>
      <c r="L32" s="81">
        <v>66</v>
      </c>
      <c r="M32" s="12">
        <v>60</v>
      </c>
      <c r="N32" s="12">
        <v>60</v>
      </c>
      <c r="O32" s="82">
        <v>80</v>
      </c>
      <c r="P32" s="81">
        <v>99</v>
      </c>
      <c r="Q32" s="82">
        <v>99</v>
      </c>
      <c r="R32" s="82">
        <v>99</v>
      </c>
      <c r="S32" s="82">
        <v>99</v>
      </c>
      <c r="T32" s="81">
        <v>98.8</v>
      </c>
      <c r="U32" s="82">
        <v>99</v>
      </c>
      <c r="V32" s="82">
        <v>98</v>
      </c>
      <c r="W32" s="82">
        <v>99</v>
      </c>
      <c r="X32" s="83">
        <v>89.84</v>
      </c>
    </row>
    <row r="33" spans="1:24" ht="30" hidden="1" customHeight="1" x14ac:dyDescent="0.25">
      <c r="A33" s="78">
        <v>43</v>
      </c>
      <c r="B33" s="151">
        <v>74</v>
      </c>
      <c r="C33" s="146" t="s">
        <v>254</v>
      </c>
      <c r="D33" s="79" t="s">
        <v>253</v>
      </c>
      <c r="E33" s="80">
        <v>97.1</v>
      </c>
      <c r="F33" s="150">
        <v>93</v>
      </c>
      <c r="G33" s="12">
        <v>100</v>
      </c>
      <c r="H33" s="12">
        <v>98</v>
      </c>
      <c r="I33" s="81">
        <v>93.5</v>
      </c>
      <c r="J33" s="12">
        <v>100</v>
      </c>
      <c r="K33" s="12">
        <v>87</v>
      </c>
      <c r="L33" s="81">
        <v>66</v>
      </c>
      <c r="M33" s="12">
        <v>40</v>
      </c>
      <c r="N33" s="12">
        <v>60</v>
      </c>
      <c r="O33" s="82">
        <v>100</v>
      </c>
      <c r="P33" s="81">
        <v>95.6</v>
      </c>
      <c r="Q33" s="82">
        <v>93</v>
      </c>
      <c r="R33" s="82">
        <v>97</v>
      </c>
      <c r="S33" s="82">
        <v>98</v>
      </c>
      <c r="T33" s="81">
        <v>95.8</v>
      </c>
      <c r="U33" s="82">
        <v>95</v>
      </c>
      <c r="V33" s="82">
        <v>94</v>
      </c>
      <c r="W33" s="82">
        <v>97</v>
      </c>
      <c r="X33" s="83">
        <v>89.600000000000009</v>
      </c>
    </row>
    <row r="34" spans="1:24" ht="30" hidden="1" customHeight="1" x14ac:dyDescent="0.25">
      <c r="A34" s="78">
        <v>44</v>
      </c>
      <c r="B34" s="151">
        <v>69</v>
      </c>
      <c r="C34" s="146" t="s">
        <v>244</v>
      </c>
      <c r="D34" s="79" t="s">
        <v>248</v>
      </c>
      <c r="E34" s="80">
        <v>84</v>
      </c>
      <c r="F34" s="150">
        <v>88</v>
      </c>
      <c r="G34" s="12">
        <v>60</v>
      </c>
      <c r="H34" s="12">
        <v>99</v>
      </c>
      <c r="I34" s="81">
        <v>99</v>
      </c>
      <c r="J34" s="12">
        <v>100</v>
      </c>
      <c r="K34" s="12">
        <v>98</v>
      </c>
      <c r="L34" s="81">
        <v>66.900000000000006</v>
      </c>
      <c r="M34" s="12">
        <v>60</v>
      </c>
      <c r="N34" s="12">
        <v>60</v>
      </c>
      <c r="O34" s="82">
        <v>83</v>
      </c>
      <c r="P34" s="81">
        <v>99</v>
      </c>
      <c r="Q34" s="82">
        <v>98</v>
      </c>
      <c r="R34" s="82">
        <v>100</v>
      </c>
      <c r="S34" s="82">
        <v>99</v>
      </c>
      <c r="T34" s="81">
        <v>98.8</v>
      </c>
      <c r="U34" s="82">
        <v>99</v>
      </c>
      <c r="V34" s="82">
        <v>98</v>
      </c>
      <c r="W34" s="82">
        <v>99</v>
      </c>
      <c r="X34" s="83">
        <v>89.539999999999992</v>
      </c>
    </row>
    <row r="35" spans="1:24" ht="30" hidden="1" customHeight="1" x14ac:dyDescent="0.25">
      <c r="A35" s="78">
        <v>47</v>
      </c>
      <c r="B35" s="151">
        <v>47</v>
      </c>
      <c r="C35" s="146" t="s">
        <v>211</v>
      </c>
      <c r="D35" s="79" t="s">
        <v>220</v>
      </c>
      <c r="E35" s="80">
        <v>99.7</v>
      </c>
      <c r="F35" s="150">
        <v>99</v>
      </c>
      <c r="G35" s="12">
        <v>100</v>
      </c>
      <c r="H35" s="12">
        <v>100</v>
      </c>
      <c r="I35" s="81">
        <v>93</v>
      </c>
      <c r="J35" s="12">
        <v>100</v>
      </c>
      <c r="K35" s="12">
        <v>86</v>
      </c>
      <c r="L35" s="81">
        <v>52</v>
      </c>
      <c r="M35" s="12">
        <v>20</v>
      </c>
      <c r="N35" s="12">
        <v>40</v>
      </c>
      <c r="O35" s="82">
        <v>100</v>
      </c>
      <c r="P35" s="81">
        <v>100</v>
      </c>
      <c r="Q35" s="82">
        <v>100</v>
      </c>
      <c r="R35" s="82">
        <v>100</v>
      </c>
      <c r="S35" s="82">
        <v>100</v>
      </c>
      <c r="T35" s="81">
        <v>100</v>
      </c>
      <c r="U35" s="82">
        <v>100</v>
      </c>
      <c r="V35" s="82">
        <v>100</v>
      </c>
      <c r="W35" s="82">
        <v>100</v>
      </c>
      <c r="X35" s="83">
        <v>88.94</v>
      </c>
    </row>
    <row r="36" spans="1:24" ht="30" hidden="1" customHeight="1" x14ac:dyDescent="0.25">
      <c r="A36" s="78">
        <v>48</v>
      </c>
      <c r="B36" s="151">
        <v>79</v>
      </c>
      <c r="C36" s="146" t="s">
        <v>261</v>
      </c>
      <c r="D36" s="79" t="s">
        <v>259</v>
      </c>
      <c r="E36" s="80">
        <v>99.6</v>
      </c>
      <c r="F36" s="150">
        <v>100</v>
      </c>
      <c r="G36" s="12">
        <v>100</v>
      </c>
      <c r="H36" s="12">
        <v>99</v>
      </c>
      <c r="I36" s="81">
        <v>94</v>
      </c>
      <c r="J36" s="12">
        <v>100</v>
      </c>
      <c r="K36" s="12">
        <v>88</v>
      </c>
      <c r="L36" s="81">
        <v>56.099999999999994</v>
      </c>
      <c r="M36" s="12">
        <v>20</v>
      </c>
      <c r="N36" s="12">
        <v>60</v>
      </c>
      <c r="O36" s="82">
        <v>87</v>
      </c>
      <c r="P36" s="81">
        <v>97.6</v>
      </c>
      <c r="Q36" s="82">
        <v>98</v>
      </c>
      <c r="R36" s="82">
        <v>97</v>
      </c>
      <c r="S36" s="82">
        <v>98</v>
      </c>
      <c r="T36" s="81">
        <v>97.3</v>
      </c>
      <c r="U36" s="82">
        <v>97</v>
      </c>
      <c r="V36" s="82">
        <v>96</v>
      </c>
      <c r="W36" s="82">
        <v>98</v>
      </c>
      <c r="X36" s="83">
        <v>88.919999999999987</v>
      </c>
    </row>
    <row r="37" spans="1:24" ht="30" hidden="1" customHeight="1" x14ac:dyDescent="0.25">
      <c r="A37" s="78">
        <v>49</v>
      </c>
      <c r="B37" s="151">
        <v>63</v>
      </c>
      <c r="C37" s="146" t="s">
        <v>243</v>
      </c>
      <c r="D37" s="79" t="s">
        <v>240</v>
      </c>
      <c r="E37" s="80">
        <v>99.300000000000011</v>
      </c>
      <c r="F37" s="150">
        <v>99</v>
      </c>
      <c r="G37" s="12">
        <v>100</v>
      </c>
      <c r="H37" s="12">
        <v>99</v>
      </c>
      <c r="I37" s="81">
        <v>97</v>
      </c>
      <c r="J37" s="12">
        <v>100</v>
      </c>
      <c r="K37" s="12">
        <v>94</v>
      </c>
      <c r="L37" s="81">
        <v>51.599999999999994</v>
      </c>
      <c r="M37" s="12">
        <v>0</v>
      </c>
      <c r="N37" s="12">
        <v>60</v>
      </c>
      <c r="O37" s="82">
        <v>92</v>
      </c>
      <c r="P37" s="81">
        <v>98</v>
      </c>
      <c r="Q37" s="82">
        <v>96</v>
      </c>
      <c r="R37" s="82">
        <v>99</v>
      </c>
      <c r="S37" s="82">
        <v>100</v>
      </c>
      <c r="T37" s="81">
        <v>98.4</v>
      </c>
      <c r="U37" s="82">
        <v>99</v>
      </c>
      <c r="V37" s="82">
        <v>96</v>
      </c>
      <c r="W37" s="82">
        <v>99</v>
      </c>
      <c r="X37" s="83">
        <v>88.859999999999985</v>
      </c>
    </row>
    <row r="38" spans="1:24" ht="30" hidden="1" customHeight="1" x14ac:dyDescent="0.25">
      <c r="A38" s="78">
        <v>50</v>
      </c>
      <c r="B38" s="151">
        <v>43</v>
      </c>
      <c r="C38" s="146" t="s">
        <v>210</v>
      </c>
      <c r="D38" s="79" t="s">
        <v>216</v>
      </c>
      <c r="E38" s="80">
        <v>99</v>
      </c>
      <c r="F38" s="150">
        <v>98</v>
      </c>
      <c r="G38" s="12">
        <v>100</v>
      </c>
      <c r="H38" s="12">
        <v>99</v>
      </c>
      <c r="I38" s="81">
        <v>98.5</v>
      </c>
      <c r="J38" s="12">
        <v>100</v>
      </c>
      <c r="K38" s="12">
        <v>97</v>
      </c>
      <c r="L38" s="81">
        <v>48</v>
      </c>
      <c r="M38" s="12">
        <v>0</v>
      </c>
      <c r="N38" s="12">
        <v>60</v>
      </c>
      <c r="O38" s="82">
        <v>80</v>
      </c>
      <c r="P38" s="81">
        <v>99</v>
      </c>
      <c r="Q38" s="82">
        <v>99</v>
      </c>
      <c r="R38" s="82">
        <v>99</v>
      </c>
      <c r="S38" s="82">
        <v>99</v>
      </c>
      <c r="T38" s="81">
        <v>99.3</v>
      </c>
      <c r="U38" s="82">
        <v>99</v>
      </c>
      <c r="V38" s="82">
        <v>98</v>
      </c>
      <c r="W38" s="82">
        <v>100</v>
      </c>
      <c r="X38" s="83">
        <v>88.76</v>
      </c>
    </row>
    <row r="39" spans="1:24" ht="30" hidden="1" customHeight="1" x14ac:dyDescent="0.25">
      <c r="A39" s="78">
        <v>52</v>
      </c>
      <c r="B39" s="151">
        <v>68</v>
      </c>
      <c r="C39" s="146" t="s">
        <v>244</v>
      </c>
      <c r="D39" s="79" t="s">
        <v>247</v>
      </c>
      <c r="E39" s="80">
        <v>98</v>
      </c>
      <c r="F39" s="150">
        <v>100</v>
      </c>
      <c r="G39" s="12">
        <v>100</v>
      </c>
      <c r="H39" s="12">
        <v>95</v>
      </c>
      <c r="I39" s="81">
        <v>98</v>
      </c>
      <c r="J39" s="12">
        <v>100</v>
      </c>
      <c r="K39" s="12">
        <v>96</v>
      </c>
      <c r="L39" s="81">
        <v>55.599999999999994</v>
      </c>
      <c r="M39" s="12">
        <v>40</v>
      </c>
      <c r="N39" s="12">
        <v>40</v>
      </c>
      <c r="O39" s="82">
        <v>92</v>
      </c>
      <c r="P39" s="81">
        <v>96.000000000000014</v>
      </c>
      <c r="Q39" s="82">
        <v>96</v>
      </c>
      <c r="R39" s="82">
        <v>96</v>
      </c>
      <c r="S39" s="82">
        <v>96</v>
      </c>
      <c r="T39" s="81">
        <v>95.4</v>
      </c>
      <c r="U39" s="82">
        <v>96</v>
      </c>
      <c r="V39" s="82">
        <v>93</v>
      </c>
      <c r="W39" s="82">
        <v>96</v>
      </c>
      <c r="X39" s="83">
        <v>88.6</v>
      </c>
    </row>
    <row r="40" spans="1:24" ht="30" hidden="1" customHeight="1" x14ac:dyDescent="0.25">
      <c r="A40" s="78">
        <v>53</v>
      </c>
      <c r="B40" s="151">
        <v>46</v>
      </c>
      <c r="C40" s="146" t="s">
        <v>211</v>
      </c>
      <c r="D40" s="79" t="s">
        <v>219</v>
      </c>
      <c r="E40" s="80">
        <v>93.6</v>
      </c>
      <c r="F40" s="150">
        <v>90</v>
      </c>
      <c r="G40" s="12">
        <v>90</v>
      </c>
      <c r="H40" s="12">
        <v>99</v>
      </c>
      <c r="I40" s="81">
        <v>98.5</v>
      </c>
      <c r="J40" s="12">
        <v>100</v>
      </c>
      <c r="K40" s="12">
        <v>97</v>
      </c>
      <c r="L40" s="81">
        <v>51.3</v>
      </c>
      <c r="M40" s="12">
        <v>0</v>
      </c>
      <c r="N40" s="12">
        <v>60</v>
      </c>
      <c r="O40" s="82">
        <v>91</v>
      </c>
      <c r="P40" s="81">
        <v>100</v>
      </c>
      <c r="Q40" s="82">
        <v>100</v>
      </c>
      <c r="R40" s="82">
        <v>100</v>
      </c>
      <c r="S40" s="82">
        <v>100</v>
      </c>
      <c r="T40" s="81">
        <v>99.3</v>
      </c>
      <c r="U40" s="82">
        <v>100</v>
      </c>
      <c r="V40" s="82">
        <v>99</v>
      </c>
      <c r="W40" s="82">
        <v>99</v>
      </c>
      <c r="X40" s="83">
        <v>88.539999999999992</v>
      </c>
    </row>
    <row r="41" spans="1:24" ht="30" hidden="1" customHeight="1" x14ac:dyDescent="0.25">
      <c r="A41" s="78">
        <v>53</v>
      </c>
      <c r="B41" s="151">
        <v>98</v>
      </c>
      <c r="C41" s="146" t="s">
        <v>274</v>
      </c>
      <c r="D41" s="79" t="s">
        <v>282</v>
      </c>
      <c r="E41" s="80">
        <v>94.199999999999989</v>
      </c>
      <c r="F41" s="150">
        <v>82</v>
      </c>
      <c r="G41" s="12">
        <v>100</v>
      </c>
      <c r="H41" s="12">
        <v>99</v>
      </c>
      <c r="I41" s="81">
        <v>98</v>
      </c>
      <c r="J41" s="12">
        <v>100</v>
      </c>
      <c r="K41" s="12">
        <v>96</v>
      </c>
      <c r="L41" s="81">
        <v>52</v>
      </c>
      <c r="M41" s="12">
        <v>20</v>
      </c>
      <c r="N41" s="12">
        <v>40</v>
      </c>
      <c r="O41" s="82">
        <v>100</v>
      </c>
      <c r="P41" s="81">
        <v>99</v>
      </c>
      <c r="Q41" s="82">
        <v>99</v>
      </c>
      <c r="R41" s="82">
        <v>99</v>
      </c>
      <c r="S41" s="82">
        <v>99</v>
      </c>
      <c r="T41" s="81">
        <v>99.5</v>
      </c>
      <c r="U41" s="82">
        <v>99</v>
      </c>
      <c r="V41" s="82">
        <v>99</v>
      </c>
      <c r="W41" s="82">
        <v>100</v>
      </c>
      <c r="X41" s="83">
        <v>88.539999999999992</v>
      </c>
    </row>
    <row r="42" spans="1:24" ht="30" hidden="1" customHeight="1" x14ac:dyDescent="0.25">
      <c r="A42" s="78">
        <v>54</v>
      </c>
      <c r="B42" s="151">
        <v>103</v>
      </c>
      <c r="C42" s="146" t="s">
        <v>274</v>
      </c>
      <c r="D42" s="79" t="s">
        <v>287</v>
      </c>
      <c r="E42" s="80">
        <v>95.8</v>
      </c>
      <c r="F42" s="150">
        <v>86</v>
      </c>
      <c r="G42" s="12">
        <v>100</v>
      </c>
      <c r="H42" s="12">
        <v>100</v>
      </c>
      <c r="I42" s="81">
        <v>99</v>
      </c>
      <c r="J42" s="12">
        <v>100</v>
      </c>
      <c r="K42" s="12">
        <v>98</v>
      </c>
      <c r="L42" s="81">
        <v>47.4</v>
      </c>
      <c r="M42" s="12">
        <v>0</v>
      </c>
      <c r="N42" s="12">
        <v>60</v>
      </c>
      <c r="O42" s="82">
        <v>78</v>
      </c>
      <c r="P42" s="81">
        <v>100</v>
      </c>
      <c r="Q42" s="82">
        <v>100</v>
      </c>
      <c r="R42" s="82">
        <v>100</v>
      </c>
      <c r="S42" s="82">
        <v>100</v>
      </c>
      <c r="T42" s="81">
        <v>99.8</v>
      </c>
      <c r="U42" s="82">
        <v>100</v>
      </c>
      <c r="V42" s="82">
        <v>99</v>
      </c>
      <c r="W42" s="82">
        <v>100</v>
      </c>
      <c r="X42" s="83">
        <v>88.4</v>
      </c>
    </row>
    <row r="43" spans="1:24" ht="30" hidden="1" customHeight="1" x14ac:dyDescent="0.25">
      <c r="A43" s="78">
        <v>55</v>
      </c>
      <c r="B43" s="151">
        <v>75</v>
      </c>
      <c r="C43" s="146" t="s">
        <v>257</v>
      </c>
      <c r="D43" s="79" t="s">
        <v>255</v>
      </c>
      <c r="E43" s="80">
        <v>96.1</v>
      </c>
      <c r="F43" s="150">
        <v>91</v>
      </c>
      <c r="G43" s="12">
        <v>100</v>
      </c>
      <c r="H43" s="12">
        <v>97</v>
      </c>
      <c r="I43" s="81">
        <v>93.5</v>
      </c>
      <c r="J43" s="12">
        <v>100</v>
      </c>
      <c r="K43" s="12">
        <v>87</v>
      </c>
      <c r="L43" s="81">
        <v>58</v>
      </c>
      <c r="M43" s="12">
        <v>40</v>
      </c>
      <c r="N43" s="12">
        <v>40</v>
      </c>
      <c r="O43" s="82">
        <v>100</v>
      </c>
      <c r="P43" s="81">
        <v>98.2</v>
      </c>
      <c r="Q43" s="82">
        <v>97</v>
      </c>
      <c r="R43" s="82">
        <v>99</v>
      </c>
      <c r="S43" s="82">
        <v>99</v>
      </c>
      <c r="T43" s="81">
        <v>96.1</v>
      </c>
      <c r="U43" s="82">
        <v>96</v>
      </c>
      <c r="V43" s="82">
        <v>94</v>
      </c>
      <c r="W43" s="82">
        <v>97</v>
      </c>
      <c r="X43" s="83">
        <v>88.38</v>
      </c>
    </row>
    <row r="44" spans="1:24" ht="30" hidden="1" customHeight="1" x14ac:dyDescent="0.25">
      <c r="A44" s="78">
        <v>56</v>
      </c>
      <c r="B44" s="151">
        <v>65</v>
      </c>
      <c r="C44" s="146" t="s">
        <v>243</v>
      </c>
      <c r="D44" s="79" t="s">
        <v>242</v>
      </c>
      <c r="E44" s="80">
        <v>93.300000000000011</v>
      </c>
      <c r="F44" s="150">
        <v>79</v>
      </c>
      <c r="G44" s="12">
        <v>100</v>
      </c>
      <c r="H44" s="12">
        <v>99</v>
      </c>
      <c r="I44" s="81">
        <v>95.5</v>
      </c>
      <c r="J44" s="12">
        <v>100</v>
      </c>
      <c r="K44" s="12">
        <v>91</v>
      </c>
      <c r="L44" s="81">
        <v>54.2</v>
      </c>
      <c r="M44" s="12">
        <v>60</v>
      </c>
      <c r="N44" s="12">
        <v>20</v>
      </c>
      <c r="O44" s="82">
        <v>94</v>
      </c>
      <c r="P44" s="81">
        <v>99</v>
      </c>
      <c r="Q44" s="82">
        <v>99</v>
      </c>
      <c r="R44" s="82">
        <v>99</v>
      </c>
      <c r="S44" s="82">
        <v>99</v>
      </c>
      <c r="T44" s="81">
        <v>98.9</v>
      </c>
      <c r="U44" s="82">
        <v>100</v>
      </c>
      <c r="V44" s="82">
        <v>97</v>
      </c>
      <c r="W44" s="82">
        <v>99</v>
      </c>
      <c r="X44" s="83">
        <v>88.179999999999993</v>
      </c>
    </row>
    <row r="45" spans="1:24" ht="30" hidden="1" customHeight="1" x14ac:dyDescent="0.25">
      <c r="A45" s="78">
        <v>58</v>
      </c>
      <c r="B45" s="151">
        <v>45</v>
      </c>
      <c r="C45" s="146" t="s">
        <v>211</v>
      </c>
      <c r="D45" s="79" t="s">
        <v>218</v>
      </c>
      <c r="E45" s="80">
        <v>99</v>
      </c>
      <c r="F45" s="150">
        <v>98</v>
      </c>
      <c r="G45" s="12">
        <v>100</v>
      </c>
      <c r="H45" s="12">
        <v>99</v>
      </c>
      <c r="I45" s="81">
        <v>92</v>
      </c>
      <c r="J45" s="12">
        <v>100</v>
      </c>
      <c r="K45" s="12">
        <v>84</v>
      </c>
      <c r="L45" s="81">
        <v>54</v>
      </c>
      <c r="M45" s="12">
        <v>0</v>
      </c>
      <c r="N45" s="12">
        <v>60</v>
      </c>
      <c r="O45" s="82">
        <v>100</v>
      </c>
      <c r="P45" s="81">
        <v>97.6</v>
      </c>
      <c r="Q45" s="82">
        <v>96</v>
      </c>
      <c r="R45" s="82">
        <v>99</v>
      </c>
      <c r="S45" s="82">
        <v>98</v>
      </c>
      <c r="T45" s="81">
        <v>97</v>
      </c>
      <c r="U45" s="82">
        <v>96</v>
      </c>
      <c r="V45" s="82">
        <v>96</v>
      </c>
      <c r="W45" s="82">
        <v>98</v>
      </c>
      <c r="X45" s="83">
        <v>87.92</v>
      </c>
    </row>
    <row r="46" spans="1:24" ht="30" hidden="1" customHeight="1" x14ac:dyDescent="0.25">
      <c r="A46" s="78">
        <v>59</v>
      </c>
      <c r="B46" s="151">
        <v>83</v>
      </c>
      <c r="C46" s="146" t="s">
        <v>265</v>
      </c>
      <c r="D46" s="79" t="s">
        <v>264</v>
      </c>
      <c r="E46" s="80">
        <v>91.300000000000011</v>
      </c>
      <c r="F46" s="150">
        <v>85</v>
      </c>
      <c r="G46" s="12">
        <v>90</v>
      </c>
      <c r="H46" s="12">
        <v>97</v>
      </c>
      <c r="I46" s="81">
        <v>93</v>
      </c>
      <c r="J46" s="12">
        <v>100</v>
      </c>
      <c r="K46" s="12">
        <v>86</v>
      </c>
      <c r="L46" s="81">
        <v>60</v>
      </c>
      <c r="M46" s="12">
        <v>20</v>
      </c>
      <c r="N46" s="12">
        <v>60</v>
      </c>
      <c r="O46" s="82">
        <v>100</v>
      </c>
      <c r="P46" s="81">
        <v>97.4</v>
      </c>
      <c r="Q46" s="82">
        <v>97</v>
      </c>
      <c r="R46" s="82">
        <v>97</v>
      </c>
      <c r="S46" s="82">
        <v>99</v>
      </c>
      <c r="T46" s="81">
        <v>97.5</v>
      </c>
      <c r="U46" s="82">
        <v>97</v>
      </c>
      <c r="V46" s="82">
        <v>97</v>
      </c>
      <c r="W46" s="82">
        <v>98</v>
      </c>
      <c r="X46" s="83">
        <v>87.84</v>
      </c>
    </row>
    <row r="47" spans="1:24" ht="30" hidden="1" customHeight="1" x14ac:dyDescent="0.25">
      <c r="A47" s="78">
        <v>59</v>
      </c>
      <c r="B47" s="151">
        <v>88</v>
      </c>
      <c r="C47" s="146" t="s">
        <v>273</v>
      </c>
      <c r="D47" s="79" t="s">
        <v>271</v>
      </c>
      <c r="E47" s="80">
        <v>99.1</v>
      </c>
      <c r="F47" s="150">
        <v>97</v>
      </c>
      <c r="G47" s="12">
        <v>100</v>
      </c>
      <c r="H47" s="12">
        <v>100</v>
      </c>
      <c r="I47" s="81">
        <v>100</v>
      </c>
      <c r="J47" s="12">
        <v>100</v>
      </c>
      <c r="K47" s="12">
        <v>100</v>
      </c>
      <c r="L47" s="81">
        <v>40.1</v>
      </c>
      <c r="M47" s="12">
        <v>0</v>
      </c>
      <c r="N47" s="12">
        <v>80</v>
      </c>
      <c r="O47" s="82">
        <v>27</v>
      </c>
      <c r="P47" s="81">
        <v>100</v>
      </c>
      <c r="Q47" s="82">
        <v>100</v>
      </c>
      <c r="R47" s="82">
        <v>100</v>
      </c>
      <c r="S47" s="82">
        <v>100</v>
      </c>
      <c r="T47" s="81">
        <v>100</v>
      </c>
      <c r="U47" s="82">
        <v>100</v>
      </c>
      <c r="V47" s="82">
        <v>100</v>
      </c>
      <c r="W47" s="82">
        <v>100</v>
      </c>
      <c r="X47" s="83">
        <v>87.84</v>
      </c>
    </row>
    <row r="48" spans="1:24" ht="30" hidden="1" customHeight="1" x14ac:dyDescent="0.25">
      <c r="A48" s="78">
        <v>62</v>
      </c>
      <c r="B48" s="151">
        <v>108</v>
      </c>
      <c r="C48" s="146" t="s">
        <v>289</v>
      </c>
      <c r="D48" s="79" t="s">
        <v>293</v>
      </c>
      <c r="E48" s="80">
        <v>91.800000000000011</v>
      </c>
      <c r="F48" s="150">
        <v>84</v>
      </c>
      <c r="G48" s="12">
        <v>90</v>
      </c>
      <c r="H48" s="12">
        <v>99</v>
      </c>
      <c r="I48" s="81">
        <v>96.5</v>
      </c>
      <c r="J48" s="12">
        <v>100</v>
      </c>
      <c r="K48" s="12">
        <v>93</v>
      </c>
      <c r="L48" s="81">
        <v>54</v>
      </c>
      <c r="M48" s="12">
        <v>20</v>
      </c>
      <c r="N48" s="12">
        <v>60</v>
      </c>
      <c r="O48" s="82">
        <v>80</v>
      </c>
      <c r="P48" s="81">
        <v>97.200000000000017</v>
      </c>
      <c r="Q48" s="82">
        <v>96</v>
      </c>
      <c r="R48" s="82">
        <v>97</v>
      </c>
      <c r="S48" s="82">
        <v>100</v>
      </c>
      <c r="T48" s="81">
        <v>98.4</v>
      </c>
      <c r="U48" s="82">
        <v>99</v>
      </c>
      <c r="V48" s="82">
        <v>96</v>
      </c>
      <c r="W48" s="82">
        <v>99</v>
      </c>
      <c r="X48" s="83">
        <v>87.58</v>
      </c>
    </row>
    <row r="49" spans="1:24" ht="30" hidden="1" customHeight="1" x14ac:dyDescent="0.25">
      <c r="A49" s="78">
        <v>63</v>
      </c>
      <c r="B49" s="151">
        <v>101</v>
      </c>
      <c r="C49" s="146" t="s">
        <v>274</v>
      </c>
      <c r="D49" s="79" t="s">
        <v>285</v>
      </c>
      <c r="E49" s="80">
        <v>98.2</v>
      </c>
      <c r="F49" s="150">
        <v>98</v>
      </c>
      <c r="G49" s="12">
        <v>100</v>
      </c>
      <c r="H49" s="12">
        <v>97</v>
      </c>
      <c r="I49" s="81">
        <v>88</v>
      </c>
      <c r="J49" s="12">
        <v>80</v>
      </c>
      <c r="K49" s="12">
        <v>96</v>
      </c>
      <c r="L49" s="81">
        <v>54</v>
      </c>
      <c r="M49" s="12">
        <v>0</v>
      </c>
      <c r="N49" s="12">
        <v>60</v>
      </c>
      <c r="O49" s="82">
        <v>100</v>
      </c>
      <c r="P49" s="81">
        <v>98.800000000000011</v>
      </c>
      <c r="Q49" s="82">
        <v>99</v>
      </c>
      <c r="R49" s="82">
        <v>99</v>
      </c>
      <c r="S49" s="82">
        <v>98</v>
      </c>
      <c r="T49" s="81">
        <v>98.8</v>
      </c>
      <c r="U49" s="82">
        <v>98</v>
      </c>
      <c r="V49" s="82">
        <v>97</v>
      </c>
      <c r="W49" s="82">
        <v>100</v>
      </c>
      <c r="X49" s="83">
        <v>87.56</v>
      </c>
    </row>
    <row r="50" spans="1:24" ht="30" hidden="1" customHeight="1" x14ac:dyDescent="0.25">
      <c r="A50" s="78">
        <v>65</v>
      </c>
      <c r="B50" s="151">
        <v>78</v>
      </c>
      <c r="C50" s="146" t="s">
        <v>261</v>
      </c>
      <c r="D50" s="79" t="s">
        <v>258</v>
      </c>
      <c r="E50" s="80">
        <v>99.6</v>
      </c>
      <c r="F50" s="150">
        <v>100</v>
      </c>
      <c r="G50" s="12">
        <v>100</v>
      </c>
      <c r="H50" s="12">
        <v>99</v>
      </c>
      <c r="I50" s="81">
        <v>83.5</v>
      </c>
      <c r="J50" s="12">
        <v>80</v>
      </c>
      <c r="K50" s="12">
        <v>87</v>
      </c>
      <c r="L50" s="81">
        <v>58.099999999999994</v>
      </c>
      <c r="M50" s="12">
        <v>0</v>
      </c>
      <c r="N50" s="12">
        <v>80</v>
      </c>
      <c r="O50" s="82">
        <v>87</v>
      </c>
      <c r="P50" s="81">
        <v>97.6</v>
      </c>
      <c r="Q50" s="82">
        <v>97</v>
      </c>
      <c r="R50" s="82">
        <v>98</v>
      </c>
      <c r="S50" s="82">
        <v>98</v>
      </c>
      <c r="T50" s="81">
        <v>96.6</v>
      </c>
      <c r="U50" s="82">
        <v>97</v>
      </c>
      <c r="V50" s="82">
        <v>95</v>
      </c>
      <c r="W50" s="82">
        <v>97</v>
      </c>
      <c r="X50" s="83">
        <v>87.08</v>
      </c>
    </row>
    <row r="51" spans="1:24" ht="30" hidden="1" customHeight="1" x14ac:dyDescent="0.25">
      <c r="A51" s="78">
        <v>66</v>
      </c>
      <c r="B51" s="151">
        <v>40</v>
      </c>
      <c r="C51" s="146" t="s">
        <v>210</v>
      </c>
      <c r="D51" s="79" t="s">
        <v>213</v>
      </c>
      <c r="E51" s="80">
        <v>95.9</v>
      </c>
      <c r="F51" s="150">
        <v>97</v>
      </c>
      <c r="G51" s="12">
        <v>100</v>
      </c>
      <c r="H51" s="12">
        <v>92</v>
      </c>
      <c r="I51" s="81">
        <v>88.5</v>
      </c>
      <c r="J51" s="12">
        <v>100</v>
      </c>
      <c r="K51" s="12">
        <v>77</v>
      </c>
      <c r="L51" s="81">
        <v>58.599999999999994</v>
      </c>
      <c r="M51" s="12">
        <v>60</v>
      </c>
      <c r="N51" s="12">
        <v>40</v>
      </c>
      <c r="O51" s="82">
        <v>82</v>
      </c>
      <c r="P51" s="81">
        <v>95.4</v>
      </c>
      <c r="Q51" s="82">
        <v>91</v>
      </c>
      <c r="R51" s="82">
        <v>99</v>
      </c>
      <c r="S51" s="82">
        <v>97</v>
      </c>
      <c r="T51" s="81">
        <v>95.8</v>
      </c>
      <c r="U51" s="82">
        <v>99</v>
      </c>
      <c r="V51" s="82">
        <v>83</v>
      </c>
      <c r="W51" s="82">
        <v>99</v>
      </c>
      <c r="X51" s="83">
        <v>86.84</v>
      </c>
    </row>
    <row r="52" spans="1:24" ht="30" hidden="1" customHeight="1" x14ac:dyDescent="0.25">
      <c r="A52" s="78">
        <v>67</v>
      </c>
      <c r="B52" s="151">
        <v>64</v>
      </c>
      <c r="C52" s="146" t="s">
        <v>243</v>
      </c>
      <c r="D52" s="79" t="s">
        <v>241</v>
      </c>
      <c r="E52" s="80">
        <v>79.7</v>
      </c>
      <c r="F52" s="150">
        <v>75</v>
      </c>
      <c r="G52" s="12">
        <v>60</v>
      </c>
      <c r="H52" s="12">
        <v>98</v>
      </c>
      <c r="I52" s="81">
        <v>75</v>
      </c>
      <c r="J52" s="12">
        <v>60</v>
      </c>
      <c r="K52" s="12">
        <v>90</v>
      </c>
      <c r="L52" s="81">
        <v>82.1</v>
      </c>
      <c r="M52" s="12">
        <v>80</v>
      </c>
      <c r="N52" s="12">
        <v>80</v>
      </c>
      <c r="O52" s="82">
        <v>87</v>
      </c>
      <c r="P52" s="81">
        <v>99.2</v>
      </c>
      <c r="Q52" s="82">
        <v>99</v>
      </c>
      <c r="R52" s="82">
        <v>99</v>
      </c>
      <c r="S52" s="82">
        <v>100</v>
      </c>
      <c r="T52" s="81">
        <v>98.1</v>
      </c>
      <c r="U52" s="82">
        <v>98</v>
      </c>
      <c r="V52" s="82">
        <v>96</v>
      </c>
      <c r="W52" s="82">
        <v>99</v>
      </c>
      <c r="X52" s="83">
        <v>86.820000000000007</v>
      </c>
    </row>
    <row r="53" spans="1:24" ht="30" hidden="1" customHeight="1" x14ac:dyDescent="0.25">
      <c r="A53" s="78">
        <v>71</v>
      </c>
      <c r="B53" s="151">
        <v>84</v>
      </c>
      <c r="C53" s="146" t="s">
        <v>269</v>
      </c>
      <c r="D53" s="79" t="s">
        <v>266</v>
      </c>
      <c r="E53" s="80">
        <v>93</v>
      </c>
      <c r="F53" s="150">
        <v>78</v>
      </c>
      <c r="G53" s="12">
        <v>100</v>
      </c>
      <c r="H53" s="12">
        <v>99</v>
      </c>
      <c r="I53" s="81">
        <v>99.5</v>
      </c>
      <c r="J53" s="12">
        <v>100</v>
      </c>
      <c r="K53" s="12">
        <v>99</v>
      </c>
      <c r="L53" s="81">
        <v>41</v>
      </c>
      <c r="M53" s="12">
        <v>20</v>
      </c>
      <c r="N53" s="12">
        <v>20</v>
      </c>
      <c r="O53" s="82">
        <v>90</v>
      </c>
      <c r="P53" s="81">
        <v>99.6</v>
      </c>
      <c r="Q53" s="82">
        <v>100</v>
      </c>
      <c r="R53" s="82">
        <v>99</v>
      </c>
      <c r="S53" s="82">
        <v>100</v>
      </c>
      <c r="T53" s="81">
        <v>100</v>
      </c>
      <c r="U53" s="82">
        <v>100</v>
      </c>
      <c r="V53" s="82">
        <v>100</v>
      </c>
      <c r="W53" s="82">
        <v>100</v>
      </c>
      <c r="X53" s="83">
        <v>86.62</v>
      </c>
    </row>
    <row r="54" spans="1:24" ht="30" hidden="1" customHeight="1" x14ac:dyDescent="0.25">
      <c r="A54" s="78">
        <v>72</v>
      </c>
      <c r="B54" s="151">
        <v>112</v>
      </c>
      <c r="C54" s="146" t="s">
        <v>298</v>
      </c>
      <c r="D54" s="79" t="s">
        <v>297</v>
      </c>
      <c r="E54" s="80">
        <v>94.6</v>
      </c>
      <c r="F54" s="150">
        <v>86</v>
      </c>
      <c r="G54" s="12">
        <v>100</v>
      </c>
      <c r="H54" s="12">
        <v>97</v>
      </c>
      <c r="I54" s="81">
        <v>90</v>
      </c>
      <c r="J54" s="12">
        <v>100</v>
      </c>
      <c r="K54" s="12">
        <v>80</v>
      </c>
      <c r="L54" s="81">
        <v>52</v>
      </c>
      <c r="M54" s="12">
        <v>20</v>
      </c>
      <c r="N54" s="12">
        <v>40</v>
      </c>
      <c r="O54" s="82">
        <v>100</v>
      </c>
      <c r="P54" s="81">
        <v>97.600000000000009</v>
      </c>
      <c r="Q54" s="82">
        <v>97</v>
      </c>
      <c r="R54" s="82">
        <v>97</v>
      </c>
      <c r="S54" s="82">
        <v>100</v>
      </c>
      <c r="T54" s="81">
        <v>96.4</v>
      </c>
      <c r="U54" s="82">
        <v>98</v>
      </c>
      <c r="V54" s="82">
        <v>95</v>
      </c>
      <c r="W54" s="82">
        <v>96</v>
      </c>
      <c r="X54" s="83">
        <v>86.12</v>
      </c>
    </row>
    <row r="55" spans="1:24" ht="30" hidden="1" customHeight="1" x14ac:dyDescent="0.25">
      <c r="A55" s="78">
        <v>73</v>
      </c>
      <c r="B55" s="151">
        <v>61</v>
      </c>
      <c r="C55" s="146" t="s">
        <v>239</v>
      </c>
      <c r="D55" s="79" t="s">
        <v>237</v>
      </c>
      <c r="E55" s="80">
        <v>96.7</v>
      </c>
      <c r="F55" s="150">
        <v>93</v>
      </c>
      <c r="G55" s="12">
        <v>100</v>
      </c>
      <c r="H55" s="12">
        <v>97</v>
      </c>
      <c r="I55" s="81">
        <v>93.5</v>
      </c>
      <c r="J55" s="12">
        <v>100</v>
      </c>
      <c r="K55" s="12">
        <v>87</v>
      </c>
      <c r="L55" s="81">
        <v>44</v>
      </c>
      <c r="M55" s="12">
        <v>20</v>
      </c>
      <c r="N55" s="12">
        <v>20</v>
      </c>
      <c r="O55" s="82">
        <v>100</v>
      </c>
      <c r="P55" s="81">
        <v>98.800000000000011</v>
      </c>
      <c r="Q55" s="82">
        <v>99</v>
      </c>
      <c r="R55" s="82">
        <v>99</v>
      </c>
      <c r="S55" s="82">
        <v>98</v>
      </c>
      <c r="T55" s="81">
        <v>96.6</v>
      </c>
      <c r="U55" s="82">
        <v>97</v>
      </c>
      <c r="V55" s="82">
        <v>95</v>
      </c>
      <c r="W55" s="82">
        <v>97</v>
      </c>
      <c r="X55" s="83">
        <v>85.92</v>
      </c>
    </row>
    <row r="56" spans="1:24" ht="30" hidden="1" customHeight="1" x14ac:dyDescent="0.25">
      <c r="A56" s="78">
        <v>74</v>
      </c>
      <c r="B56" s="151">
        <v>38</v>
      </c>
      <c r="C56" s="146" t="s">
        <v>209</v>
      </c>
      <c r="D56" s="79" t="s">
        <v>207</v>
      </c>
      <c r="E56" s="80">
        <v>97.7</v>
      </c>
      <c r="F56" s="150">
        <v>99</v>
      </c>
      <c r="G56" s="12">
        <v>100</v>
      </c>
      <c r="H56" s="12">
        <v>95</v>
      </c>
      <c r="I56" s="81">
        <v>96</v>
      </c>
      <c r="J56" s="12">
        <v>100</v>
      </c>
      <c r="K56" s="12">
        <v>92</v>
      </c>
      <c r="L56" s="81">
        <v>38</v>
      </c>
      <c r="M56" s="12">
        <v>0</v>
      </c>
      <c r="N56" s="12">
        <v>20</v>
      </c>
      <c r="O56" s="82">
        <v>100</v>
      </c>
      <c r="P56" s="81">
        <v>99.2</v>
      </c>
      <c r="Q56" s="82">
        <v>99</v>
      </c>
      <c r="R56" s="82">
        <v>99</v>
      </c>
      <c r="S56" s="82">
        <v>100</v>
      </c>
      <c r="T56" s="81">
        <v>98.5</v>
      </c>
      <c r="U56" s="82">
        <v>99</v>
      </c>
      <c r="V56" s="82">
        <v>99</v>
      </c>
      <c r="W56" s="82">
        <v>98</v>
      </c>
      <c r="X56" s="83">
        <v>85.88</v>
      </c>
    </row>
    <row r="57" spans="1:24" ht="30" hidden="1" customHeight="1" x14ac:dyDescent="0.25">
      <c r="A57" s="78">
        <v>75</v>
      </c>
      <c r="B57" s="151">
        <v>54</v>
      </c>
      <c r="C57" s="146" t="s">
        <v>228</v>
      </c>
      <c r="D57" s="79" t="s">
        <v>227</v>
      </c>
      <c r="E57" s="80">
        <v>80.099999999999994</v>
      </c>
      <c r="F57" s="150">
        <v>75</v>
      </c>
      <c r="G57" s="12">
        <v>60</v>
      </c>
      <c r="H57" s="12">
        <v>99</v>
      </c>
      <c r="I57" s="81">
        <v>97.5</v>
      </c>
      <c r="J57" s="12">
        <v>100</v>
      </c>
      <c r="K57" s="12">
        <v>95</v>
      </c>
      <c r="L57" s="81">
        <v>54</v>
      </c>
      <c r="M57" s="12">
        <v>0</v>
      </c>
      <c r="N57" s="12">
        <v>60</v>
      </c>
      <c r="O57" s="82">
        <v>100</v>
      </c>
      <c r="P57" s="81">
        <v>99</v>
      </c>
      <c r="Q57" s="82">
        <v>99</v>
      </c>
      <c r="R57" s="82">
        <v>99</v>
      </c>
      <c r="S57" s="82">
        <v>99</v>
      </c>
      <c r="T57" s="81">
        <v>98.6</v>
      </c>
      <c r="U57" s="82">
        <v>99</v>
      </c>
      <c r="V57" s="82">
        <v>97</v>
      </c>
      <c r="W57" s="82">
        <v>99</v>
      </c>
      <c r="X57" s="83">
        <v>85.84</v>
      </c>
    </row>
    <row r="58" spans="1:24" ht="30" hidden="1" customHeight="1" x14ac:dyDescent="0.25">
      <c r="A58" s="78">
        <v>76</v>
      </c>
      <c r="B58" s="151">
        <v>97</v>
      </c>
      <c r="C58" s="146" t="s">
        <v>274</v>
      </c>
      <c r="D58" s="79" t="s">
        <v>281</v>
      </c>
      <c r="E58" s="80">
        <v>99.6</v>
      </c>
      <c r="F58" s="150">
        <v>100</v>
      </c>
      <c r="G58" s="12">
        <v>100</v>
      </c>
      <c r="H58" s="12">
        <v>99</v>
      </c>
      <c r="I58" s="81">
        <v>96.5</v>
      </c>
      <c r="J58" s="12">
        <v>100</v>
      </c>
      <c r="K58" s="12">
        <v>93</v>
      </c>
      <c r="L58" s="81">
        <v>38</v>
      </c>
      <c r="M58" s="12">
        <v>0</v>
      </c>
      <c r="N58" s="12">
        <v>20</v>
      </c>
      <c r="O58" s="82">
        <v>100</v>
      </c>
      <c r="P58" s="81">
        <v>98.2</v>
      </c>
      <c r="Q58" s="82">
        <v>98</v>
      </c>
      <c r="R58" s="82">
        <v>98</v>
      </c>
      <c r="S58" s="82">
        <v>99</v>
      </c>
      <c r="T58" s="81">
        <v>96.5</v>
      </c>
      <c r="U58" s="82">
        <v>96</v>
      </c>
      <c r="V58" s="82">
        <v>91</v>
      </c>
      <c r="W58" s="82">
        <v>99</v>
      </c>
      <c r="X58" s="83">
        <v>85.76</v>
      </c>
    </row>
    <row r="59" spans="1:24" ht="30" hidden="1" customHeight="1" x14ac:dyDescent="0.25">
      <c r="A59" s="78">
        <v>77</v>
      </c>
      <c r="B59" s="151">
        <v>95</v>
      </c>
      <c r="C59" s="146" t="s">
        <v>274</v>
      </c>
      <c r="D59" s="79" t="s">
        <v>279</v>
      </c>
      <c r="E59" s="80">
        <v>97.7</v>
      </c>
      <c r="F59" s="150">
        <v>95</v>
      </c>
      <c r="G59" s="12">
        <v>100</v>
      </c>
      <c r="H59" s="12">
        <v>98</v>
      </c>
      <c r="I59" s="81">
        <v>97.5</v>
      </c>
      <c r="J59" s="12">
        <v>100</v>
      </c>
      <c r="K59" s="12">
        <v>95</v>
      </c>
      <c r="L59" s="81">
        <v>35.599999999999994</v>
      </c>
      <c r="M59" s="12">
        <v>0</v>
      </c>
      <c r="N59" s="12">
        <v>20</v>
      </c>
      <c r="O59" s="82">
        <v>92</v>
      </c>
      <c r="P59" s="81">
        <v>98.4</v>
      </c>
      <c r="Q59" s="82">
        <v>97</v>
      </c>
      <c r="R59" s="82">
        <v>99</v>
      </c>
      <c r="S59" s="82">
        <v>100</v>
      </c>
      <c r="T59" s="81">
        <v>97.8</v>
      </c>
      <c r="U59" s="82">
        <v>98</v>
      </c>
      <c r="V59" s="82">
        <v>97</v>
      </c>
      <c r="W59" s="82">
        <v>98</v>
      </c>
      <c r="X59" s="83">
        <v>85.4</v>
      </c>
    </row>
    <row r="60" spans="1:24" ht="30" hidden="1" customHeight="1" x14ac:dyDescent="0.25">
      <c r="A60" s="78">
        <v>78</v>
      </c>
      <c r="B60" s="151">
        <v>76</v>
      </c>
      <c r="C60" s="146" t="s">
        <v>257</v>
      </c>
      <c r="D60" s="79" t="s">
        <v>256</v>
      </c>
      <c r="E60" s="80">
        <v>99.4</v>
      </c>
      <c r="F60" s="150">
        <v>98</v>
      </c>
      <c r="G60" s="12">
        <v>100</v>
      </c>
      <c r="H60" s="12">
        <v>100</v>
      </c>
      <c r="I60" s="81">
        <v>98.5</v>
      </c>
      <c r="J60" s="12">
        <v>100</v>
      </c>
      <c r="K60" s="12">
        <v>97</v>
      </c>
      <c r="L60" s="81">
        <v>34.099999999999994</v>
      </c>
      <c r="M60" s="12">
        <v>20</v>
      </c>
      <c r="N60" s="12">
        <v>20</v>
      </c>
      <c r="O60" s="82">
        <v>67</v>
      </c>
      <c r="P60" s="81">
        <v>98.800000000000011</v>
      </c>
      <c r="Q60" s="82">
        <v>99</v>
      </c>
      <c r="R60" s="82">
        <v>99</v>
      </c>
      <c r="S60" s="82">
        <v>98</v>
      </c>
      <c r="T60" s="81">
        <v>95.9</v>
      </c>
      <c r="U60" s="82">
        <v>99</v>
      </c>
      <c r="V60" s="82">
        <v>96</v>
      </c>
      <c r="W60" s="82">
        <v>94</v>
      </c>
      <c r="X60" s="83">
        <v>85.34</v>
      </c>
    </row>
    <row r="61" spans="1:24" ht="30" hidden="1" customHeight="1" x14ac:dyDescent="0.25">
      <c r="A61" s="78">
        <v>79</v>
      </c>
      <c r="B61" s="151">
        <v>44</v>
      </c>
      <c r="C61" s="146" t="s">
        <v>211</v>
      </c>
      <c r="D61" s="79" t="s">
        <v>217</v>
      </c>
      <c r="E61" s="80">
        <v>92.1</v>
      </c>
      <c r="F61" s="150">
        <v>85</v>
      </c>
      <c r="G61" s="12">
        <v>90</v>
      </c>
      <c r="H61" s="12">
        <v>99</v>
      </c>
      <c r="I61" s="81">
        <v>97</v>
      </c>
      <c r="J61" s="12">
        <v>100</v>
      </c>
      <c r="K61" s="12">
        <v>94</v>
      </c>
      <c r="L61" s="81">
        <v>38</v>
      </c>
      <c r="M61" s="12">
        <v>0</v>
      </c>
      <c r="N61" s="12">
        <v>20</v>
      </c>
      <c r="O61" s="82">
        <v>100</v>
      </c>
      <c r="P61" s="81">
        <v>98.600000000000009</v>
      </c>
      <c r="Q61" s="82">
        <v>98</v>
      </c>
      <c r="R61" s="82">
        <v>99</v>
      </c>
      <c r="S61" s="82">
        <v>99</v>
      </c>
      <c r="T61" s="81">
        <v>97.8</v>
      </c>
      <c r="U61" s="82">
        <v>99</v>
      </c>
      <c r="V61" s="82">
        <v>98</v>
      </c>
      <c r="W61" s="82">
        <v>97</v>
      </c>
      <c r="X61" s="83">
        <v>84.7</v>
      </c>
    </row>
    <row r="62" spans="1:24" ht="30" hidden="1" customHeight="1" x14ac:dyDescent="0.25">
      <c r="A62" s="78">
        <v>81</v>
      </c>
      <c r="B62" s="151">
        <v>49</v>
      </c>
      <c r="C62" s="146" t="s">
        <v>212</v>
      </c>
      <c r="D62" s="79" t="s">
        <v>222</v>
      </c>
      <c r="E62" s="80">
        <v>93</v>
      </c>
      <c r="F62" s="150">
        <v>92</v>
      </c>
      <c r="G62" s="12">
        <v>90</v>
      </c>
      <c r="H62" s="12">
        <v>96</v>
      </c>
      <c r="I62" s="81">
        <v>98</v>
      </c>
      <c r="J62" s="12">
        <v>100</v>
      </c>
      <c r="K62" s="12">
        <v>96</v>
      </c>
      <c r="L62" s="81">
        <v>36.5</v>
      </c>
      <c r="M62" s="12">
        <v>0</v>
      </c>
      <c r="N62" s="12">
        <v>20</v>
      </c>
      <c r="O62" s="82">
        <v>95</v>
      </c>
      <c r="P62" s="81">
        <v>97</v>
      </c>
      <c r="Q62" s="82">
        <v>99</v>
      </c>
      <c r="R62" s="82">
        <v>96</v>
      </c>
      <c r="S62" s="82">
        <v>95</v>
      </c>
      <c r="T62" s="81">
        <v>98.2</v>
      </c>
      <c r="U62" s="82">
        <v>99</v>
      </c>
      <c r="V62" s="82">
        <v>95</v>
      </c>
      <c r="W62" s="82">
        <v>99</v>
      </c>
      <c r="X62" s="83">
        <v>84.539999999999992</v>
      </c>
    </row>
    <row r="63" spans="1:24" ht="30" hidden="1" customHeight="1" x14ac:dyDescent="0.25">
      <c r="A63" s="78">
        <v>82</v>
      </c>
      <c r="B63" s="151">
        <v>66</v>
      </c>
      <c r="C63" s="146" t="s">
        <v>244</v>
      </c>
      <c r="D63" s="79" t="s">
        <v>245</v>
      </c>
      <c r="E63" s="80">
        <v>97.800000000000011</v>
      </c>
      <c r="F63" s="150">
        <v>94</v>
      </c>
      <c r="G63" s="12">
        <v>100</v>
      </c>
      <c r="H63" s="12">
        <v>99</v>
      </c>
      <c r="I63" s="81">
        <v>82.5</v>
      </c>
      <c r="J63" s="12">
        <v>100</v>
      </c>
      <c r="K63" s="12">
        <v>65</v>
      </c>
      <c r="L63" s="81">
        <v>45.099999999999994</v>
      </c>
      <c r="M63" s="12">
        <v>0</v>
      </c>
      <c r="N63" s="12">
        <v>40</v>
      </c>
      <c r="O63" s="82">
        <v>97</v>
      </c>
      <c r="P63" s="81">
        <v>98.800000000000011</v>
      </c>
      <c r="Q63" s="82">
        <v>99</v>
      </c>
      <c r="R63" s="82">
        <v>99</v>
      </c>
      <c r="S63" s="82">
        <v>98</v>
      </c>
      <c r="T63" s="81">
        <v>97.1</v>
      </c>
      <c r="U63" s="82">
        <v>99</v>
      </c>
      <c r="V63" s="82">
        <v>92</v>
      </c>
      <c r="W63" s="82">
        <v>98</v>
      </c>
      <c r="X63" s="83">
        <v>84.260000000000019</v>
      </c>
    </row>
    <row r="64" spans="1:24" ht="30" hidden="1" customHeight="1" x14ac:dyDescent="0.25">
      <c r="A64" s="78">
        <v>83</v>
      </c>
      <c r="B64" s="151">
        <v>67</v>
      </c>
      <c r="C64" s="146" t="s">
        <v>244</v>
      </c>
      <c r="D64" s="79" t="s">
        <v>246</v>
      </c>
      <c r="E64" s="80">
        <v>98.1</v>
      </c>
      <c r="F64" s="150">
        <v>95</v>
      </c>
      <c r="G64" s="12">
        <v>100</v>
      </c>
      <c r="H64" s="12">
        <v>99</v>
      </c>
      <c r="I64" s="81">
        <v>97</v>
      </c>
      <c r="J64" s="12">
        <v>100</v>
      </c>
      <c r="K64" s="12">
        <v>94</v>
      </c>
      <c r="L64" s="81">
        <v>26.6</v>
      </c>
      <c r="M64" s="12">
        <v>40</v>
      </c>
      <c r="N64" s="12">
        <v>20</v>
      </c>
      <c r="O64" s="82">
        <v>22</v>
      </c>
      <c r="P64" s="81">
        <v>99.399999999999991</v>
      </c>
      <c r="Q64" s="82">
        <v>99</v>
      </c>
      <c r="R64" s="82">
        <v>100</v>
      </c>
      <c r="S64" s="82">
        <v>99</v>
      </c>
      <c r="T64" s="81">
        <v>99.1</v>
      </c>
      <c r="U64" s="82">
        <v>100</v>
      </c>
      <c r="V64" s="82">
        <v>98</v>
      </c>
      <c r="W64" s="82">
        <v>99</v>
      </c>
      <c r="X64" s="83">
        <v>84.039999999999992</v>
      </c>
    </row>
    <row r="65" spans="1:24" ht="30" hidden="1" customHeight="1" x14ac:dyDescent="0.25">
      <c r="A65" s="78">
        <v>84</v>
      </c>
      <c r="B65" s="151">
        <v>59</v>
      </c>
      <c r="C65" s="146" t="s">
        <v>235</v>
      </c>
      <c r="D65" s="79" t="s">
        <v>234</v>
      </c>
      <c r="E65" s="80">
        <v>96.7</v>
      </c>
      <c r="F65" s="150">
        <v>89</v>
      </c>
      <c r="G65" s="12">
        <v>100</v>
      </c>
      <c r="H65" s="12">
        <v>100</v>
      </c>
      <c r="I65" s="81">
        <v>80</v>
      </c>
      <c r="J65" s="12">
        <v>60</v>
      </c>
      <c r="K65" s="12">
        <v>100</v>
      </c>
      <c r="L65" s="81">
        <v>44</v>
      </c>
      <c r="M65" s="12">
        <v>20</v>
      </c>
      <c r="N65" s="12">
        <v>20</v>
      </c>
      <c r="O65" s="82">
        <v>100</v>
      </c>
      <c r="P65" s="81">
        <v>99.2</v>
      </c>
      <c r="Q65" s="82">
        <v>98</v>
      </c>
      <c r="R65" s="82">
        <v>100</v>
      </c>
      <c r="S65" s="82">
        <v>100</v>
      </c>
      <c r="T65" s="81">
        <v>100</v>
      </c>
      <c r="U65" s="82">
        <v>100</v>
      </c>
      <c r="V65" s="82">
        <v>100</v>
      </c>
      <c r="W65" s="82">
        <v>100</v>
      </c>
      <c r="X65" s="83">
        <v>83.97999999999999</v>
      </c>
    </row>
    <row r="66" spans="1:24" ht="30" hidden="1" customHeight="1" x14ac:dyDescent="0.25">
      <c r="A66" s="78">
        <v>85</v>
      </c>
      <c r="B66" s="151">
        <v>107</v>
      </c>
      <c r="C66" s="146" t="s">
        <v>289</v>
      </c>
      <c r="D66" s="79" t="s">
        <v>292</v>
      </c>
      <c r="E66" s="80">
        <v>87.9</v>
      </c>
      <c r="F66" s="150">
        <v>71</v>
      </c>
      <c r="G66" s="12">
        <v>90</v>
      </c>
      <c r="H66" s="12">
        <v>99</v>
      </c>
      <c r="I66" s="81">
        <v>87.5</v>
      </c>
      <c r="J66" s="12">
        <v>80</v>
      </c>
      <c r="K66" s="12">
        <v>95</v>
      </c>
      <c r="L66" s="81">
        <v>44</v>
      </c>
      <c r="M66" s="12">
        <v>20</v>
      </c>
      <c r="N66" s="12">
        <v>20</v>
      </c>
      <c r="O66" s="82">
        <v>100</v>
      </c>
      <c r="P66" s="81">
        <v>99.399999999999991</v>
      </c>
      <c r="Q66" s="82">
        <v>99</v>
      </c>
      <c r="R66" s="82">
        <v>100</v>
      </c>
      <c r="S66" s="82">
        <v>99</v>
      </c>
      <c r="T66" s="81">
        <v>98.6</v>
      </c>
      <c r="U66" s="82">
        <v>99</v>
      </c>
      <c r="V66" s="82">
        <v>97</v>
      </c>
      <c r="W66" s="82">
        <v>99</v>
      </c>
      <c r="X66" s="83">
        <v>83.47999999999999</v>
      </c>
    </row>
    <row r="67" spans="1:24" ht="30" hidden="1" customHeight="1" x14ac:dyDescent="0.25">
      <c r="A67" s="78">
        <v>86</v>
      </c>
      <c r="B67" s="151">
        <v>62</v>
      </c>
      <c r="C67" s="146" t="s">
        <v>239</v>
      </c>
      <c r="D67" s="79" t="s">
        <v>238</v>
      </c>
      <c r="E67" s="80">
        <v>87</v>
      </c>
      <c r="F67" s="150">
        <v>68</v>
      </c>
      <c r="G67" s="12">
        <v>90</v>
      </c>
      <c r="H67" s="12">
        <v>99</v>
      </c>
      <c r="I67" s="81">
        <v>92</v>
      </c>
      <c r="J67" s="12">
        <v>100</v>
      </c>
      <c r="K67" s="12">
        <v>84</v>
      </c>
      <c r="L67" s="81">
        <v>38</v>
      </c>
      <c r="M67" s="12">
        <v>0</v>
      </c>
      <c r="N67" s="12">
        <v>20</v>
      </c>
      <c r="O67" s="82">
        <v>100</v>
      </c>
      <c r="P67" s="81">
        <v>99.399999999999991</v>
      </c>
      <c r="Q67" s="82">
        <v>99</v>
      </c>
      <c r="R67" s="82">
        <v>100</v>
      </c>
      <c r="S67" s="82">
        <v>99</v>
      </c>
      <c r="T67" s="81">
        <v>99.3</v>
      </c>
      <c r="U67" s="82">
        <v>99</v>
      </c>
      <c r="V67" s="82">
        <v>98</v>
      </c>
      <c r="W67" s="82">
        <v>100</v>
      </c>
      <c r="X67" s="83">
        <v>83.14</v>
      </c>
    </row>
    <row r="68" spans="1:24" ht="30" hidden="1" customHeight="1" x14ac:dyDescent="0.25">
      <c r="A68" s="78">
        <v>87</v>
      </c>
      <c r="B68" s="151">
        <v>91</v>
      </c>
      <c r="C68" s="146" t="s">
        <v>274</v>
      </c>
      <c r="D68" s="79" t="s">
        <v>276</v>
      </c>
      <c r="E68" s="80">
        <v>96.4</v>
      </c>
      <c r="F68" s="150">
        <v>92</v>
      </c>
      <c r="G68" s="12">
        <v>100</v>
      </c>
      <c r="H68" s="12">
        <v>97</v>
      </c>
      <c r="I68" s="81">
        <v>86.5</v>
      </c>
      <c r="J68" s="12">
        <v>80</v>
      </c>
      <c r="K68" s="12">
        <v>93</v>
      </c>
      <c r="L68" s="81">
        <v>35.599999999999994</v>
      </c>
      <c r="M68" s="12">
        <v>0</v>
      </c>
      <c r="N68" s="12">
        <v>20</v>
      </c>
      <c r="O68" s="82">
        <v>92</v>
      </c>
      <c r="P68" s="81">
        <v>98.2</v>
      </c>
      <c r="Q68" s="82">
        <v>98</v>
      </c>
      <c r="R68" s="82">
        <v>98</v>
      </c>
      <c r="S68" s="82">
        <v>99</v>
      </c>
      <c r="T68" s="81">
        <v>97.1</v>
      </c>
      <c r="U68" s="82">
        <v>97</v>
      </c>
      <c r="V68" s="82">
        <v>95</v>
      </c>
      <c r="W68" s="82">
        <v>98</v>
      </c>
      <c r="X68" s="83">
        <v>82.759999999999991</v>
      </c>
    </row>
    <row r="69" spans="1:24" ht="30" hidden="1" customHeight="1" x14ac:dyDescent="0.25">
      <c r="A69" s="78">
        <v>88</v>
      </c>
      <c r="B69" s="151">
        <v>109</v>
      </c>
      <c r="C69" s="146" t="s">
        <v>298</v>
      </c>
      <c r="D69" s="79" t="s">
        <v>294</v>
      </c>
      <c r="E69" s="80">
        <v>84.1</v>
      </c>
      <c r="F69" s="150">
        <v>73</v>
      </c>
      <c r="G69" s="12">
        <v>90</v>
      </c>
      <c r="H69" s="12">
        <v>88</v>
      </c>
      <c r="I69" s="81">
        <v>89</v>
      </c>
      <c r="J69" s="12">
        <v>100</v>
      </c>
      <c r="K69" s="12">
        <v>78</v>
      </c>
      <c r="L69" s="81">
        <v>54.9</v>
      </c>
      <c r="M69" s="12">
        <v>20</v>
      </c>
      <c r="N69" s="12">
        <v>60</v>
      </c>
      <c r="O69" s="82">
        <v>83</v>
      </c>
      <c r="P69" s="81">
        <v>90.199999999999989</v>
      </c>
      <c r="Q69" s="82">
        <v>88</v>
      </c>
      <c r="R69" s="82">
        <v>91</v>
      </c>
      <c r="S69" s="82">
        <v>93</v>
      </c>
      <c r="T69" s="81">
        <v>88.7</v>
      </c>
      <c r="U69" s="82">
        <v>90</v>
      </c>
      <c r="V69" s="82">
        <v>86</v>
      </c>
      <c r="W69" s="82">
        <v>89</v>
      </c>
      <c r="X69" s="83">
        <v>81.38</v>
      </c>
    </row>
    <row r="70" spans="1:24" ht="30" hidden="1" customHeight="1" x14ac:dyDescent="0.25">
      <c r="A70" s="78">
        <v>89</v>
      </c>
      <c r="B70" s="151">
        <v>90</v>
      </c>
      <c r="C70" s="146" t="s">
        <v>274</v>
      </c>
      <c r="D70" s="79" t="s">
        <v>275</v>
      </c>
      <c r="E70" s="80">
        <v>98.800000000000011</v>
      </c>
      <c r="F70" s="150">
        <v>100</v>
      </c>
      <c r="G70" s="12">
        <v>100</v>
      </c>
      <c r="H70" s="12">
        <v>97</v>
      </c>
      <c r="I70" s="81">
        <v>76.5</v>
      </c>
      <c r="J70" s="12">
        <v>60</v>
      </c>
      <c r="K70" s="12">
        <v>93</v>
      </c>
      <c r="L70" s="81">
        <v>36.5</v>
      </c>
      <c r="M70" s="12">
        <v>0</v>
      </c>
      <c r="N70" s="12">
        <v>20</v>
      </c>
      <c r="O70" s="82">
        <v>95</v>
      </c>
      <c r="P70" s="81">
        <v>97.8</v>
      </c>
      <c r="Q70" s="82">
        <v>97</v>
      </c>
      <c r="R70" s="82">
        <v>98</v>
      </c>
      <c r="S70" s="82">
        <v>99</v>
      </c>
      <c r="T70" s="81">
        <v>95.9</v>
      </c>
      <c r="U70" s="82">
        <v>94</v>
      </c>
      <c r="V70" s="82">
        <v>96</v>
      </c>
      <c r="W70" s="82">
        <v>97</v>
      </c>
      <c r="X70" s="83">
        <v>81.099999999999994</v>
      </c>
    </row>
    <row r="71" spans="1:24" ht="30" hidden="1" customHeight="1" x14ac:dyDescent="0.25">
      <c r="A71" s="78">
        <v>90</v>
      </c>
      <c r="B71" s="151">
        <v>87</v>
      </c>
      <c r="C71" s="146" t="s">
        <v>273</v>
      </c>
      <c r="D71" s="79" t="s">
        <v>270</v>
      </c>
      <c r="E71" s="80">
        <v>88.3</v>
      </c>
      <c r="F71" s="150">
        <v>71</v>
      </c>
      <c r="G71" s="12">
        <v>90</v>
      </c>
      <c r="H71" s="12">
        <v>100</v>
      </c>
      <c r="I71" s="81">
        <v>87.5</v>
      </c>
      <c r="J71" s="12">
        <v>80</v>
      </c>
      <c r="K71" s="12">
        <v>95</v>
      </c>
      <c r="L71" s="81">
        <v>34.4</v>
      </c>
      <c r="M71" s="12">
        <v>0</v>
      </c>
      <c r="N71" s="12">
        <v>20</v>
      </c>
      <c r="O71" s="82">
        <v>88</v>
      </c>
      <c r="P71" s="81">
        <v>97.600000000000009</v>
      </c>
      <c r="Q71" s="82">
        <v>97</v>
      </c>
      <c r="R71" s="82">
        <v>97</v>
      </c>
      <c r="S71" s="82">
        <v>100</v>
      </c>
      <c r="T71" s="81">
        <v>97</v>
      </c>
      <c r="U71" s="82">
        <v>97</v>
      </c>
      <c r="V71" s="82">
        <v>97</v>
      </c>
      <c r="W71" s="82">
        <v>97</v>
      </c>
      <c r="X71" s="83">
        <v>80.960000000000008</v>
      </c>
    </row>
    <row r="72" spans="1:24" ht="30" hidden="1" customHeight="1" x14ac:dyDescent="0.25">
      <c r="A72" s="78">
        <v>92</v>
      </c>
      <c r="B72" s="151">
        <v>89</v>
      </c>
      <c r="C72" s="146" t="s">
        <v>273</v>
      </c>
      <c r="D72" s="79" t="s">
        <v>272</v>
      </c>
      <c r="E72" s="80">
        <v>94</v>
      </c>
      <c r="F72" s="150">
        <v>80</v>
      </c>
      <c r="G72" s="12">
        <v>100</v>
      </c>
      <c r="H72" s="12">
        <v>100</v>
      </c>
      <c r="I72" s="81">
        <v>86.5</v>
      </c>
      <c r="J72" s="12">
        <v>80</v>
      </c>
      <c r="K72" s="12">
        <v>93</v>
      </c>
      <c r="L72" s="81">
        <v>23.5</v>
      </c>
      <c r="M72" s="12">
        <v>0</v>
      </c>
      <c r="N72" s="12">
        <v>40</v>
      </c>
      <c r="O72" s="82">
        <v>25</v>
      </c>
      <c r="P72" s="81">
        <v>99</v>
      </c>
      <c r="Q72" s="82">
        <v>99</v>
      </c>
      <c r="R72" s="82">
        <v>99</v>
      </c>
      <c r="S72" s="82">
        <v>99</v>
      </c>
      <c r="T72" s="81">
        <v>99.1</v>
      </c>
      <c r="U72" s="82">
        <v>100</v>
      </c>
      <c r="V72" s="82">
        <v>98</v>
      </c>
      <c r="W72" s="82">
        <v>99</v>
      </c>
      <c r="X72" s="83">
        <v>80.42</v>
      </c>
    </row>
    <row r="73" spans="1:24" ht="30" hidden="1" customHeight="1" x14ac:dyDescent="0.25">
      <c r="A73" s="78">
        <v>93</v>
      </c>
      <c r="B73" s="151">
        <v>58</v>
      </c>
      <c r="C73" s="146" t="s">
        <v>229</v>
      </c>
      <c r="D73" s="79" t="s">
        <v>233</v>
      </c>
      <c r="E73" s="80">
        <v>95</v>
      </c>
      <c r="F73" s="150">
        <v>90</v>
      </c>
      <c r="G73" s="12">
        <v>100</v>
      </c>
      <c r="H73" s="12">
        <v>95</v>
      </c>
      <c r="I73" s="81">
        <v>44.5</v>
      </c>
      <c r="J73" s="12">
        <v>0</v>
      </c>
      <c r="K73" s="12">
        <v>89</v>
      </c>
      <c r="L73" s="81">
        <v>68.099999999999994</v>
      </c>
      <c r="M73" s="12">
        <v>60</v>
      </c>
      <c r="N73" s="12">
        <v>60</v>
      </c>
      <c r="O73" s="82">
        <v>87</v>
      </c>
      <c r="P73" s="81">
        <v>96.200000000000017</v>
      </c>
      <c r="Q73" s="82">
        <v>95</v>
      </c>
      <c r="R73" s="82">
        <v>97</v>
      </c>
      <c r="S73" s="82">
        <v>97</v>
      </c>
      <c r="T73" s="81">
        <v>97.2</v>
      </c>
      <c r="U73" s="82">
        <v>98</v>
      </c>
      <c r="V73" s="82">
        <v>94</v>
      </c>
      <c r="W73" s="82">
        <v>98</v>
      </c>
      <c r="X73" s="83">
        <v>80.2</v>
      </c>
    </row>
    <row r="74" spans="1:24" ht="30" hidden="1" customHeight="1" x14ac:dyDescent="0.25">
      <c r="A74" s="78">
        <v>94</v>
      </c>
      <c r="B74" s="151">
        <v>92</v>
      </c>
      <c r="C74" s="146" t="s">
        <v>274</v>
      </c>
      <c r="D74" s="79" t="s">
        <v>277</v>
      </c>
      <c r="E74" s="80">
        <v>96.1</v>
      </c>
      <c r="F74" s="150">
        <v>91</v>
      </c>
      <c r="G74" s="12">
        <v>100</v>
      </c>
      <c r="H74" s="12">
        <v>97</v>
      </c>
      <c r="I74" s="81">
        <v>74.5</v>
      </c>
      <c r="J74" s="12">
        <v>60</v>
      </c>
      <c r="K74" s="12">
        <v>89</v>
      </c>
      <c r="L74" s="81">
        <v>36.5</v>
      </c>
      <c r="M74" s="12">
        <v>0</v>
      </c>
      <c r="N74" s="12">
        <v>20</v>
      </c>
      <c r="O74" s="82">
        <v>95</v>
      </c>
      <c r="P74" s="81">
        <v>97.4</v>
      </c>
      <c r="Q74" s="82">
        <v>96</v>
      </c>
      <c r="R74" s="82">
        <v>98</v>
      </c>
      <c r="S74" s="82">
        <v>99</v>
      </c>
      <c r="T74" s="81">
        <v>95.5</v>
      </c>
      <c r="U74" s="82">
        <v>96</v>
      </c>
      <c r="V74" s="82">
        <v>91</v>
      </c>
      <c r="W74" s="82">
        <v>97</v>
      </c>
      <c r="X74" s="83">
        <v>80</v>
      </c>
    </row>
    <row r="75" spans="1:24" ht="30" hidden="1" customHeight="1" x14ac:dyDescent="0.25">
      <c r="A75" s="78">
        <v>95</v>
      </c>
      <c r="B75" s="151">
        <v>51</v>
      </c>
      <c r="C75" s="146" t="s">
        <v>228</v>
      </c>
      <c r="D75" s="79" t="s">
        <v>224</v>
      </c>
      <c r="E75" s="80">
        <v>94.2</v>
      </c>
      <c r="F75" s="150">
        <v>94</v>
      </c>
      <c r="G75" s="12">
        <v>100</v>
      </c>
      <c r="H75" s="12">
        <v>90</v>
      </c>
      <c r="I75" s="81">
        <v>85.5</v>
      </c>
      <c r="J75" s="12">
        <v>100</v>
      </c>
      <c r="K75" s="12">
        <v>71</v>
      </c>
      <c r="L75" s="81">
        <v>34.099999999999994</v>
      </c>
      <c r="M75" s="12">
        <v>20</v>
      </c>
      <c r="N75" s="12">
        <v>20</v>
      </c>
      <c r="O75" s="82">
        <v>67</v>
      </c>
      <c r="P75" s="81">
        <v>91.6</v>
      </c>
      <c r="Q75" s="82">
        <v>91</v>
      </c>
      <c r="R75" s="82">
        <v>91</v>
      </c>
      <c r="S75" s="82">
        <v>94</v>
      </c>
      <c r="T75" s="81">
        <v>85.5</v>
      </c>
      <c r="U75" s="82">
        <v>87</v>
      </c>
      <c r="V75" s="82">
        <v>87</v>
      </c>
      <c r="W75" s="82">
        <v>84</v>
      </c>
      <c r="X75" s="83">
        <v>78.179999999999993</v>
      </c>
    </row>
    <row r="76" spans="1:24" ht="30" hidden="1" customHeight="1" x14ac:dyDescent="0.25">
      <c r="A76" s="78">
        <v>97</v>
      </c>
      <c r="B76" s="151">
        <v>96</v>
      </c>
      <c r="C76" s="146" t="s">
        <v>274</v>
      </c>
      <c r="D76" s="79" t="s">
        <v>280</v>
      </c>
      <c r="E76" s="80">
        <v>94.9</v>
      </c>
      <c r="F76" s="150">
        <v>87</v>
      </c>
      <c r="G76" s="12">
        <v>100</v>
      </c>
      <c r="H76" s="12">
        <v>97</v>
      </c>
      <c r="I76" s="81">
        <v>47.5</v>
      </c>
      <c r="J76" s="12">
        <v>40</v>
      </c>
      <c r="K76" s="12">
        <v>55</v>
      </c>
      <c r="L76" s="81">
        <v>28.099999999999998</v>
      </c>
      <c r="M76" s="12">
        <v>0</v>
      </c>
      <c r="N76" s="12">
        <v>20</v>
      </c>
      <c r="O76" s="82">
        <v>67</v>
      </c>
      <c r="P76" s="81">
        <v>98.800000000000011</v>
      </c>
      <c r="Q76" s="82">
        <v>98</v>
      </c>
      <c r="R76" s="82">
        <v>99</v>
      </c>
      <c r="S76" s="82">
        <v>100</v>
      </c>
      <c r="T76" s="81">
        <v>89.6</v>
      </c>
      <c r="U76" s="82">
        <v>94</v>
      </c>
      <c r="V76" s="82">
        <v>77</v>
      </c>
      <c r="W76" s="82">
        <v>92</v>
      </c>
      <c r="X76" s="83">
        <v>71.78</v>
      </c>
    </row>
    <row r="77" spans="1:24" ht="30" hidden="1" customHeight="1" x14ac:dyDescent="0.25">
      <c r="A77" s="78">
        <v>98</v>
      </c>
      <c r="B77" s="151">
        <v>94</v>
      </c>
      <c r="C77" s="146" t="s">
        <v>274</v>
      </c>
      <c r="D77" s="79" t="s">
        <v>278</v>
      </c>
      <c r="E77" s="80">
        <v>78.900000000000006</v>
      </c>
      <c r="F77" s="150">
        <v>35</v>
      </c>
      <c r="G77" s="12">
        <v>100</v>
      </c>
      <c r="H77" s="12">
        <v>96</v>
      </c>
      <c r="I77" s="81">
        <v>45.5</v>
      </c>
      <c r="J77" s="12">
        <v>0</v>
      </c>
      <c r="K77" s="12">
        <v>91</v>
      </c>
      <c r="L77" s="81">
        <v>38</v>
      </c>
      <c r="M77" s="12">
        <v>0</v>
      </c>
      <c r="N77" s="12">
        <v>20</v>
      </c>
      <c r="O77" s="82">
        <v>100</v>
      </c>
      <c r="P77" s="81">
        <v>98.800000000000011</v>
      </c>
      <c r="Q77" s="82">
        <v>99</v>
      </c>
      <c r="R77" s="82">
        <v>99</v>
      </c>
      <c r="S77" s="82">
        <v>98</v>
      </c>
      <c r="T77" s="81">
        <v>97.2</v>
      </c>
      <c r="U77" s="82">
        <v>98</v>
      </c>
      <c r="V77" s="82">
        <v>94</v>
      </c>
      <c r="W77" s="82">
        <v>98</v>
      </c>
      <c r="X77" s="83">
        <v>71.680000000000007</v>
      </c>
    </row>
    <row r="78" spans="1:24" ht="30" hidden="1" customHeight="1" x14ac:dyDescent="0.25">
      <c r="A78" s="78">
        <v>100</v>
      </c>
      <c r="B78" s="151">
        <v>99</v>
      </c>
      <c r="C78" s="146" t="s">
        <v>274</v>
      </c>
      <c r="D78" s="79" t="s">
        <v>283</v>
      </c>
      <c r="E78" s="80">
        <v>75.400000000000006</v>
      </c>
      <c r="F78" s="150">
        <v>34</v>
      </c>
      <c r="G78" s="12">
        <v>100</v>
      </c>
      <c r="H78" s="12">
        <v>88</v>
      </c>
      <c r="I78" s="81">
        <v>46</v>
      </c>
      <c r="J78" s="12">
        <v>0</v>
      </c>
      <c r="K78" s="12">
        <v>92</v>
      </c>
      <c r="L78" s="81">
        <v>38</v>
      </c>
      <c r="M78" s="12">
        <v>0</v>
      </c>
      <c r="N78" s="12">
        <v>20</v>
      </c>
      <c r="O78" s="82">
        <v>100</v>
      </c>
      <c r="P78" s="81">
        <v>93.600000000000009</v>
      </c>
      <c r="Q78" s="82">
        <v>92</v>
      </c>
      <c r="R78" s="82">
        <v>92</v>
      </c>
      <c r="S78" s="82">
        <v>100</v>
      </c>
      <c r="T78" s="81">
        <v>90.2</v>
      </c>
      <c r="U78" s="82">
        <v>92</v>
      </c>
      <c r="V78" s="82">
        <v>83</v>
      </c>
      <c r="W78" s="82">
        <v>92</v>
      </c>
      <c r="X78" s="83">
        <v>68.64</v>
      </c>
    </row>
    <row r="79" spans="1:24" ht="30" hidden="1" customHeight="1" x14ac:dyDescent="0.25">
      <c r="A79" s="78"/>
      <c r="B79" s="151">
        <v>93</v>
      </c>
      <c r="C79" s="146" t="s">
        <v>274</v>
      </c>
      <c r="D79" s="144" t="s">
        <v>410</v>
      </c>
      <c r="E79" s="80">
        <v>0</v>
      </c>
      <c r="F79" s="150">
        <v>0</v>
      </c>
      <c r="G79" s="12">
        <v>0</v>
      </c>
      <c r="H79" s="12">
        <v>0</v>
      </c>
      <c r="I79" s="81">
        <v>0</v>
      </c>
      <c r="J79" s="12">
        <v>0</v>
      </c>
      <c r="K79" s="12">
        <v>0</v>
      </c>
      <c r="L79" s="81">
        <v>0</v>
      </c>
      <c r="M79" s="12">
        <v>0</v>
      </c>
      <c r="N79" s="12">
        <v>0</v>
      </c>
      <c r="O79" s="82">
        <v>0</v>
      </c>
      <c r="P79" s="81">
        <v>0</v>
      </c>
      <c r="Q79" s="82">
        <v>0</v>
      </c>
      <c r="R79" s="82">
        <v>0</v>
      </c>
      <c r="S79" s="82">
        <v>0</v>
      </c>
      <c r="T79" s="81">
        <v>0</v>
      </c>
      <c r="U79" s="82">
        <v>0</v>
      </c>
      <c r="V79" s="82">
        <v>0</v>
      </c>
      <c r="W79" s="82">
        <v>0</v>
      </c>
      <c r="X79" s="83">
        <v>0</v>
      </c>
    </row>
  </sheetData>
  <autoFilter ref="A1:Z79">
    <filterColumn colId="2">
      <filters>
        <filter val="г. Томск"/>
      </filters>
    </filterColumn>
  </autoFilter>
  <sortState ref="B2:X113">
    <sortCondition descending="1" ref="X2:X113"/>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workbookViewId="0">
      <selection activeCell="B4" sqref="B4"/>
    </sheetView>
  </sheetViews>
  <sheetFormatPr defaultRowHeight="15" x14ac:dyDescent="0.25"/>
  <cols>
    <col min="1" max="1" width="26.42578125" customWidth="1"/>
  </cols>
  <sheetData>
    <row r="1" spans="1:24" ht="15.75" x14ac:dyDescent="0.25">
      <c r="A1" s="72" t="s">
        <v>300</v>
      </c>
      <c r="B1" s="78">
        <v>1</v>
      </c>
      <c r="C1" s="78">
        <v>2</v>
      </c>
      <c r="D1" s="78">
        <v>3</v>
      </c>
      <c r="E1" s="78">
        <v>4</v>
      </c>
      <c r="F1" s="78">
        <v>5</v>
      </c>
      <c r="G1" s="78">
        <v>6</v>
      </c>
      <c r="H1" s="78">
        <v>6</v>
      </c>
      <c r="I1" s="78">
        <v>7</v>
      </c>
      <c r="J1" s="78">
        <v>8</v>
      </c>
      <c r="K1" s="78">
        <v>9</v>
      </c>
      <c r="L1" s="78">
        <v>10</v>
      </c>
      <c r="M1" s="78">
        <v>11</v>
      </c>
      <c r="N1" s="78">
        <v>12</v>
      </c>
      <c r="O1" s="78">
        <v>13</v>
      </c>
      <c r="P1" s="78">
        <v>14</v>
      </c>
      <c r="Q1" s="78">
        <v>15</v>
      </c>
      <c r="R1" s="78">
        <v>16</v>
      </c>
      <c r="S1" s="78">
        <v>17</v>
      </c>
      <c r="T1" s="78">
        <v>18</v>
      </c>
      <c r="U1" s="78">
        <v>18</v>
      </c>
      <c r="V1" s="78">
        <v>19</v>
      </c>
      <c r="W1" s="78">
        <v>20</v>
      </c>
      <c r="X1" s="78">
        <v>21</v>
      </c>
    </row>
    <row r="2" spans="1:24" ht="15.75" x14ac:dyDescent="0.25">
      <c r="A2" s="145" t="s">
        <v>411</v>
      </c>
      <c r="B2" s="151">
        <v>56</v>
      </c>
      <c r="C2" s="151">
        <v>57</v>
      </c>
      <c r="D2" s="151">
        <v>31</v>
      </c>
      <c r="E2" s="151">
        <v>41</v>
      </c>
      <c r="F2" s="151">
        <v>2</v>
      </c>
      <c r="G2" s="151">
        <v>3</v>
      </c>
      <c r="H2" s="151">
        <v>50</v>
      </c>
      <c r="I2" s="151">
        <v>82</v>
      </c>
      <c r="J2" s="151">
        <v>42</v>
      </c>
      <c r="K2" s="151">
        <v>23</v>
      </c>
      <c r="L2" s="151">
        <v>7</v>
      </c>
      <c r="M2" s="151">
        <v>25</v>
      </c>
      <c r="N2" s="151">
        <v>29</v>
      </c>
      <c r="O2" s="151">
        <v>53</v>
      </c>
      <c r="P2" s="151">
        <v>85</v>
      </c>
      <c r="Q2" s="151">
        <v>70</v>
      </c>
      <c r="R2" s="151">
        <v>8</v>
      </c>
      <c r="S2" s="151">
        <v>81</v>
      </c>
      <c r="T2" s="151">
        <v>110</v>
      </c>
      <c r="U2" s="151">
        <v>13</v>
      </c>
      <c r="V2" s="151">
        <v>10</v>
      </c>
      <c r="W2" s="151">
        <v>86</v>
      </c>
      <c r="X2" s="151">
        <v>55</v>
      </c>
    </row>
    <row r="3" spans="1:24" ht="47.25" x14ac:dyDescent="0.25">
      <c r="A3" s="145" t="s">
        <v>409</v>
      </c>
      <c r="B3" s="146" t="s">
        <v>229</v>
      </c>
      <c r="C3" s="146" t="s">
        <v>229</v>
      </c>
      <c r="D3" s="146" t="s">
        <v>205</v>
      </c>
      <c r="E3" s="146" t="s">
        <v>210</v>
      </c>
      <c r="F3" s="146" t="s">
        <v>205</v>
      </c>
      <c r="G3" s="146" t="s">
        <v>205</v>
      </c>
      <c r="H3" s="146" t="s">
        <v>228</v>
      </c>
      <c r="I3" s="146" t="s">
        <v>265</v>
      </c>
      <c r="J3" s="146" t="s">
        <v>210</v>
      </c>
      <c r="K3" s="146" t="s">
        <v>205</v>
      </c>
      <c r="L3" s="146" t="s">
        <v>205</v>
      </c>
      <c r="M3" s="146" t="s">
        <v>205</v>
      </c>
      <c r="N3" s="146" t="s">
        <v>205</v>
      </c>
      <c r="O3" s="146" t="s">
        <v>228</v>
      </c>
      <c r="P3" s="146" t="s">
        <v>269</v>
      </c>
      <c r="Q3" s="146" t="s">
        <v>254</v>
      </c>
      <c r="R3" s="146" t="s">
        <v>205</v>
      </c>
      <c r="S3" s="146" t="s">
        <v>265</v>
      </c>
      <c r="T3" s="146" t="s">
        <v>298</v>
      </c>
      <c r="U3" s="146" t="s">
        <v>205</v>
      </c>
      <c r="V3" s="146" t="s">
        <v>205</v>
      </c>
      <c r="W3" s="146" t="s">
        <v>269</v>
      </c>
      <c r="X3" s="146" t="s">
        <v>229</v>
      </c>
    </row>
    <row r="4" spans="1:24" ht="173.25" x14ac:dyDescent="0.25">
      <c r="A4" s="73" t="s">
        <v>301</v>
      </c>
      <c r="B4" s="79" t="s">
        <v>231</v>
      </c>
      <c r="C4" s="79" t="s">
        <v>232</v>
      </c>
      <c r="D4" s="79" t="s">
        <v>203</v>
      </c>
      <c r="E4" s="79" t="s">
        <v>214</v>
      </c>
      <c r="F4" s="79" t="s">
        <v>188</v>
      </c>
      <c r="G4" s="79" t="s">
        <v>189</v>
      </c>
      <c r="H4" s="79" t="s">
        <v>223</v>
      </c>
      <c r="I4" s="79" t="s">
        <v>263</v>
      </c>
      <c r="J4" s="79" t="s">
        <v>215</v>
      </c>
      <c r="K4" s="79" t="s">
        <v>204</v>
      </c>
      <c r="L4" s="79" t="s">
        <v>193</v>
      </c>
      <c r="M4" s="79" t="s">
        <v>201</v>
      </c>
      <c r="N4" s="79" t="s">
        <v>202</v>
      </c>
      <c r="O4" s="79" t="s">
        <v>226</v>
      </c>
      <c r="P4" s="79" t="s">
        <v>267</v>
      </c>
      <c r="Q4" s="79" t="s">
        <v>249</v>
      </c>
      <c r="R4" s="79" t="s">
        <v>194</v>
      </c>
      <c r="S4" s="79" t="s">
        <v>262</v>
      </c>
      <c r="T4" s="79" t="s">
        <v>295</v>
      </c>
      <c r="U4" s="79" t="s">
        <v>199</v>
      </c>
      <c r="V4" s="79" t="s">
        <v>196</v>
      </c>
      <c r="W4" s="79" t="s">
        <v>268</v>
      </c>
      <c r="X4" s="79" t="s">
        <v>230</v>
      </c>
    </row>
    <row r="5" spans="1:24" ht="71.25" x14ac:dyDescent="0.25">
      <c r="A5" s="74" t="s">
        <v>413</v>
      </c>
      <c r="B5" s="80">
        <v>99.6</v>
      </c>
      <c r="C5" s="80">
        <v>99.2</v>
      </c>
      <c r="D5" s="80">
        <v>99.7</v>
      </c>
      <c r="E5" s="80">
        <v>99.7</v>
      </c>
      <c r="F5" s="80">
        <v>99.6</v>
      </c>
      <c r="G5" s="80">
        <v>99.300000000000011</v>
      </c>
      <c r="H5" s="80">
        <v>98.6</v>
      </c>
      <c r="I5" s="80">
        <v>100</v>
      </c>
      <c r="J5" s="80">
        <v>98.9</v>
      </c>
      <c r="K5" s="80">
        <v>99.6</v>
      </c>
      <c r="L5" s="80">
        <v>98.4</v>
      </c>
      <c r="M5" s="80">
        <v>99.1</v>
      </c>
      <c r="N5" s="80">
        <v>98.800000000000011</v>
      </c>
      <c r="O5" s="80">
        <v>89.9</v>
      </c>
      <c r="P5" s="80">
        <v>91.199999999999989</v>
      </c>
      <c r="Q5" s="80">
        <v>99.6</v>
      </c>
      <c r="R5" s="80">
        <v>99.6</v>
      </c>
      <c r="S5" s="80">
        <v>99.2</v>
      </c>
      <c r="T5" s="80">
        <v>97.6</v>
      </c>
      <c r="U5" s="80">
        <v>99.2</v>
      </c>
      <c r="V5" s="80">
        <v>99.6</v>
      </c>
      <c r="W5" s="80">
        <v>96.6</v>
      </c>
      <c r="X5" s="80">
        <v>99</v>
      </c>
    </row>
    <row r="6" spans="1:24" ht="28.5" x14ac:dyDescent="0.25">
      <c r="A6" s="74" t="s">
        <v>416</v>
      </c>
      <c r="B6" s="81">
        <v>99.5</v>
      </c>
      <c r="C6" s="81">
        <v>99</v>
      </c>
      <c r="D6" s="81">
        <v>100</v>
      </c>
      <c r="E6" s="81">
        <v>99.5</v>
      </c>
      <c r="F6" s="81">
        <v>99.5</v>
      </c>
      <c r="G6" s="81">
        <v>99</v>
      </c>
      <c r="H6" s="81">
        <v>99</v>
      </c>
      <c r="I6" s="81">
        <v>99</v>
      </c>
      <c r="J6" s="81">
        <v>98.5</v>
      </c>
      <c r="K6" s="81">
        <v>99.5</v>
      </c>
      <c r="L6" s="81">
        <v>99.5</v>
      </c>
      <c r="M6" s="81">
        <v>100</v>
      </c>
      <c r="N6" s="81">
        <v>95.5</v>
      </c>
      <c r="O6" s="81">
        <v>97.5</v>
      </c>
      <c r="P6" s="81">
        <v>99</v>
      </c>
      <c r="Q6" s="81">
        <v>97</v>
      </c>
      <c r="R6" s="81">
        <v>99</v>
      </c>
      <c r="S6" s="81">
        <v>98</v>
      </c>
      <c r="T6" s="81">
        <v>97.5</v>
      </c>
      <c r="U6" s="81">
        <v>98</v>
      </c>
      <c r="V6" s="81">
        <v>99.5</v>
      </c>
      <c r="W6" s="81">
        <v>99.5</v>
      </c>
      <c r="X6" s="81">
        <v>96</v>
      </c>
    </row>
    <row r="7" spans="1:24" ht="28.5" x14ac:dyDescent="0.25">
      <c r="A7" s="74" t="s">
        <v>414</v>
      </c>
      <c r="B7" s="81">
        <v>99.4</v>
      </c>
      <c r="C7" s="81">
        <v>100</v>
      </c>
      <c r="D7" s="81">
        <v>94</v>
      </c>
      <c r="E7" s="81">
        <v>94</v>
      </c>
      <c r="F7" s="81">
        <v>92.8</v>
      </c>
      <c r="G7" s="81">
        <v>91.6</v>
      </c>
      <c r="H7" s="81">
        <v>91.4</v>
      </c>
      <c r="I7" s="81">
        <v>89</v>
      </c>
      <c r="J7" s="81">
        <v>90.7</v>
      </c>
      <c r="K7" s="81">
        <v>86.8</v>
      </c>
      <c r="L7" s="81">
        <v>88</v>
      </c>
      <c r="M7" s="81">
        <v>86</v>
      </c>
      <c r="N7" s="81">
        <v>97.6</v>
      </c>
      <c r="O7" s="81">
        <v>91.9</v>
      </c>
      <c r="P7" s="81">
        <v>86</v>
      </c>
      <c r="Q7" s="81">
        <v>80</v>
      </c>
      <c r="R7" s="81">
        <v>73.099999999999994</v>
      </c>
      <c r="S7" s="81">
        <v>75.7</v>
      </c>
      <c r="T7" s="81">
        <v>78.2</v>
      </c>
      <c r="U7" s="81">
        <v>74.2</v>
      </c>
      <c r="V7" s="81">
        <v>70.5</v>
      </c>
      <c r="W7" s="81">
        <v>72</v>
      </c>
      <c r="X7" s="81">
        <v>70</v>
      </c>
    </row>
    <row r="8" spans="1:24" ht="42.75" x14ac:dyDescent="0.25">
      <c r="A8" s="74" t="s">
        <v>417</v>
      </c>
      <c r="B8" s="81">
        <v>100</v>
      </c>
      <c r="C8" s="81">
        <v>99.6</v>
      </c>
      <c r="D8" s="81">
        <v>100</v>
      </c>
      <c r="E8" s="81">
        <v>100</v>
      </c>
      <c r="F8" s="81">
        <v>100</v>
      </c>
      <c r="G8" s="81">
        <v>98.600000000000009</v>
      </c>
      <c r="H8" s="81">
        <v>99.6</v>
      </c>
      <c r="I8" s="81">
        <v>100</v>
      </c>
      <c r="J8" s="81">
        <v>99.399999999999991</v>
      </c>
      <c r="K8" s="81">
        <v>100</v>
      </c>
      <c r="L8" s="81">
        <v>99.6</v>
      </c>
      <c r="M8" s="81">
        <v>100</v>
      </c>
      <c r="N8" s="81">
        <v>94.000000000000014</v>
      </c>
      <c r="O8" s="81">
        <v>99.399999999999991</v>
      </c>
      <c r="P8" s="81">
        <v>99.6</v>
      </c>
      <c r="Q8" s="81">
        <v>99.399999999999991</v>
      </c>
      <c r="R8" s="81">
        <v>100</v>
      </c>
      <c r="S8" s="81">
        <v>98.4</v>
      </c>
      <c r="T8" s="81">
        <v>98</v>
      </c>
      <c r="U8" s="81">
        <v>99</v>
      </c>
      <c r="V8" s="81">
        <v>99.2</v>
      </c>
      <c r="W8" s="81">
        <v>99.8</v>
      </c>
      <c r="X8" s="81">
        <v>100</v>
      </c>
    </row>
    <row r="9" spans="1:24" ht="42.75" x14ac:dyDescent="0.25">
      <c r="A9" s="74" t="s">
        <v>415</v>
      </c>
      <c r="B9" s="81">
        <v>100</v>
      </c>
      <c r="C9" s="81">
        <v>99.5</v>
      </c>
      <c r="D9" s="81">
        <v>100</v>
      </c>
      <c r="E9" s="81">
        <v>100</v>
      </c>
      <c r="F9" s="81">
        <v>99.8</v>
      </c>
      <c r="G9" s="81">
        <v>99.6</v>
      </c>
      <c r="H9" s="81">
        <v>99.5</v>
      </c>
      <c r="I9" s="81">
        <v>99.6</v>
      </c>
      <c r="J9" s="81">
        <v>98.8</v>
      </c>
      <c r="K9" s="81">
        <v>99.8</v>
      </c>
      <c r="L9" s="81">
        <v>99.8</v>
      </c>
      <c r="M9" s="81">
        <v>99.8</v>
      </c>
      <c r="N9" s="81">
        <v>93.3</v>
      </c>
      <c r="O9" s="81">
        <v>98.8</v>
      </c>
      <c r="P9" s="81">
        <v>99</v>
      </c>
      <c r="Q9" s="81">
        <v>98.4</v>
      </c>
      <c r="R9" s="81">
        <v>99.5</v>
      </c>
      <c r="S9" s="81">
        <v>98</v>
      </c>
      <c r="T9" s="81">
        <v>97.5</v>
      </c>
      <c r="U9" s="81">
        <v>98.4</v>
      </c>
      <c r="V9" s="81">
        <v>99.5</v>
      </c>
      <c r="W9" s="81">
        <v>99.1</v>
      </c>
      <c r="X9" s="81">
        <v>98.2</v>
      </c>
    </row>
    <row r="10" spans="1:24" ht="31.5" x14ac:dyDescent="0.25">
      <c r="A10" s="77" t="s">
        <v>412</v>
      </c>
      <c r="B10" s="83">
        <v>99.7</v>
      </c>
      <c r="C10" s="83">
        <v>99.46</v>
      </c>
      <c r="D10" s="83">
        <v>98.74</v>
      </c>
      <c r="E10" s="83">
        <v>98.64</v>
      </c>
      <c r="F10" s="83">
        <v>98.34</v>
      </c>
      <c r="G10" s="83">
        <v>97.62</v>
      </c>
      <c r="H10" s="83">
        <v>97.62</v>
      </c>
      <c r="I10" s="83">
        <v>97.52000000000001</v>
      </c>
      <c r="J10" s="83">
        <v>97.26</v>
      </c>
      <c r="K10" s="83">
        <v>97.14</v>
      </c>
      <c r="L10" s="83">
        <v>97.06</v>
      </c>
      <c r="M10" s="83">
        <v>96.98</v>
      </c>
      <c r="N10" s="83">
        <v>95.84</v>
      </c>
      <c r="O10" s="83">
        <v>95.5</v>
      </c>
      <c r="P10" s="83">
        <v>94.96</v>
      </c>
      <c r="Q10" s="83">
        <v>94.88</v>
      </c>
      <c r="R10" s="83">
        <v>94.24</v>
      </c>
      <c r="S10" s="83">
        <v>93.859999999999985</v>
      </c>
      <c r="T10" s="83">
        <v>93.76</v>
      </c>
      <c r="U10" s="83">
        <v>93.759999999999991</v>
      </c>
      <c r="V10" s="83">
        <v>93.66</v>
      </c>
      <c r="W10" s="83">
        <v>93.4</v>
      </c>
      <c r="X10" s="83">
        <v>92.64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tabSelected="1" zoomScaleNormal="100" workbookViewId="0">
      <pane xSplit="3" ySplit="3" topLeftCell="D4" activePane="bottomRight" state="frozen"/>
      <selection pane="topRight" activeCell="D1" sqref="D1"/>
      <selection pane="bottomLeft" activeCell="A4" sqref="A4"/>
      <selection pane="bottomRight" activeCell="F6" sqref="F6"/>
    </sheetView>
  </sheetViews>
  <sheetFormatPr defaultColWidth="9.140625" defaultRowHeight="15" x14ac:dyDescent="0.25"/>
  <cols>
    <col min="1" max="1" width="7.7109375" style="11" customWidth="1"/>
    <col min="2" max="2" width="80.7109375" style="13" customWidth="1"/>
    <col min="3" max="3" width="18" style="13" customWidth="1"/>
    <col min="4" max="4" width="14.7109375" style="11" customWidth="1"/>
    <col min="5" max="16384" width="9.140625" style="11"/>
  </cols>
  <sheetData>
    <row r="1" spans="1:4" s="67" customFormat="1" ht="24" customHeight="1" x14ac:dyDescent="0.25">
      <c r="B1" s="68"/>
      <c r="C1" s="68"/>
      <c r="D1" s="161"/>
    </row>
    <row r="2" spans="1:4" s="1" customFormat="1" ht="23.25" customHeight="1" x14ac:dyDescent="0.2">
      <c r="A2" s="166" t="s">
        <v>0</v>
      </c>
      <c r="B2" s="167" t="s">
        <v>1</v>
      </c>
      <c r="C2" s="168" t="s">
        <v>62</v>
      </c>
      <c r="D2" s="51">
        <v>14</v>
      </c>
    </row>
    <row r="3" spans="1:4" s="69" customFormat="1" ht="126" customHeight="1" x14ac:dyDescent="0.25">
      <c r="A3" s="166"/>
      <c r="B3" s="167"/>
      <c r="C3" s="169"/>
      <c r="D3" s="70" t="s">
        <v>200</v>
      </c>
    </row>
    <row r="4" spans="1:4" s="30" customFormat="1" ht="35.1" customHeight="1" x14ac:dyDescent="0.25">
      <c r="A4" s="29" t="s">
        <v>2</v>
      </c>
      <c r="B4" s="170" t="s">
        <v>3</v>
      </c>
      <c r="C4" s="171"/>
      <c r="D4" s="52">
        <v>99.300000000000011</v>
      </c>
    </row>
    <row r="5" spans="1:4" s="5" customFormat="1" ht="53.25" customHeight="1" x14ac:dyDescent="0.25">
      <c r="A5" s="4" t="s">
        <v>5</v>
      </c>
      <c r="B5" s="232" t="s">
        <v>6</v>
      </c>
      <c r="C5" s="233"/>
      <c r="D5" s="53">
        <v>99</v>
      </c>
    </row>
    <row r="6" spans="1:4" s="17" customFormat="1" ht="35.1" customHeight="1" x14ac:dyDescent="0.25">
      <c r="A6" s="172" t="s">
        <v>7</v>
      </c>
      <c r="B6" s="175" t="s">
        <v>8</v>
      </c>
      <c r="C6" s="176"/>
      <c r="D6" s="54">
        <f t="shared" ref="D6" si="0">D30/D31*100</f>
        <v>100</v>
      </c>
    </row>
    <row r="7" spans="1:4" s="7" customFormat="1" ht="20.100000000000001" customHeight="1" x14ac:dyDescent="0.25">
      <c r="A7" s="173"/>
      <c r="B7" s="8" t="s">
        <v>88</v>
      </c>
      <c r="C7" s="9"/>
      <c r="D7" s="6" t="s">
        <v>4</v>
      </c>
    </row>
    <row r="8" spans="1:4" ht="35.25" customHeight="1" x14ac:dyDescent="0.25">
      <c r="A8" s="174"/>
      <c r="B8" s="162" t="s">
        <v>100</v>
      </c>
      <c r="C8" s="163"/>
      <c r="D8" s="10">
        <v>1</v>
      </c>
    </row>
    <row r="9" spans="1:4" ht="35.25" customHeight="1" x14ac:dyDescent="0.25">
      <c r="A9" s="174"/>
      <c r="B9" s="162" t="s">
        <v>82</v>
      </c>
      <c r="C9" s="163"/>
      <c r="D9" s="10">
        <v>1</v>
      </c>
    </row>
    <row r="10" spans="1:4" ht="36" customHeight="1" x14ac:dyDescent="0.25">
      <c r="A10" s="174"/>
      <c r="B10" s="162" t="s">
        <v>83</v>
      </c>
      <c r="C10" s="163"/>
      <c r="D10" s="10">
        <v>1</v>
      </c>
    </row>
    <row r="11" spans="1:4" s="7" customFormat="1" ht="20.100000000000001" customHeight="1" x14ac:dyDescent="0.25">
      <c r="A11" s="174"/>
      <c r="B11" s="164" t="s">
        <v>12</v>
      </c>
      <c r="C11" s="165"/>
      <c r="D11" s="12" t="s">
        <v>4</v>
      </c>
    </row>
    <row r="12" spans="1:4" ht="116.25" customHeight="1" x14ac:dyDescent="0.25">
      <c r="A12" s="174"/>
      <c r="B12" s="162" t="s">
        <v>84</v>
      </c>
      <c r="C12" s="163"/>
      <c r="D12" s="10">
        <v>1</v>
      </c>
    </row>
    <row r="13" spans="1:4" s="7" customFormat="1" ht="19.5" customHeight="1" x14ac:dyDescent="0.25">
      <c r="A13" s="174"/>
      <c r="B13" s="164" t="s">
        <v>89</v>
      </c>
      <c r="C13" s="165"/>
      <c r="D13" s="12" t="s">
        <v>4</v>
      </c>
    </row>
    <row r="14" spans="1:4" ht="21.95" customHeight="1" x14ac:dyDescent="0.25">
      <c r="A14" s="174"/>
      <c r="B14" s="162" t="s">
        <v>85</v>
      </c>
      <c r="C14" s="163"/>
      <c r="D14" s="10" t="s">
        <v>81</v>
      </c>
    </row>
    <row r="15" spans="1:4" ht="163.5" customHeight="1" x14ac:dyDescent="0.25">
      <c r="A15" s="174"/>
      <c r="B15" s="162" t="s">
        <v>86</v>
      </c>
      <c r="C15" s="163"/>
      <c r="D15" s="10">
        <v>1</v>
      </c>
    </row>
    <row r="16" spans="1:4" s="7" customFormat="1" ht="20.100000000000001" customHeight="1" x14ac:dyDescent="0.25">
      <c r="A16" s="174"/>
      <c r="B16" s="177" t="s">
        <v>87</v>
      </c>
      <c r="C16" s="178"/>
      <c r="D16" s="12" t="s">
        <v>4</v>
      </c>
    </row>
    <row r="17" spans="1:4" ht="54" customHeight="1" x14ac:dyDescent="0.25">
      <c r="A17" s="174"/>
      <c r="B17" s="179" t="s">
        <v>90</v>
      </c>
      <c r="C17" s="180"/>
      <c r="D17" s="10">
        <v>1</v>
      </c>
    </row>
    <row r="18" spans="1:4" s="7" customFormat="1" ht="20.100000000000001" customHeight="1" x14ac:dyDescent="0.25">
      <c r="A18" s="174"/>
      <c r="B18" s="177" t="s">
        <v>91</v>
      </c>
      <c r="C18" s="178"/>
      <c r="D18" s="12" t="s">
        <v>4</v>
      </c>
    </row>
    <row r="19" spans="1:4" ht="26.25" customHeight="1" x14ac:dyDescent="0.25">
      <c r="A19" s="174"/>
      <c r="B19" s="179" t="s">
        <v>92</v>
      </c>
      <c r="C19" s="180"/>
      <c r="D19" s="10">
        <v>1</v>
      </c>
    </row>
    <row r="20" spans="1:4" ht="48" customHeight="1" x14ac:dyDescent="0.25">
      <c r="A20" s="174"/>
      <c r="B20" s="179" t="s">
        <v>93</v>
      </c>
      <c r="C20" s="180"/>
      <c r="D20" s="10" t="s">
        <v>81</v>
      </c>
    </row>
    <row r="21" spans="1:4" ht="23.25" customHeight="1" x14ac:dyDescent="0.25">
      <c r="A21" s="174"/>
      <c r="B21" s="179" t="s">
        <v>94</v>
      </c>
      <c r="C21" s="180"/>
      <c r="D21" s="10">
        <v>1</v>
      </c>
    </row>
    <row r="22" spans="1:4" ht="36" customHeight="1" x14ac:dyDescent="0.25">
      <c r="A22" s="174"/>
      <c r="B22" s="179" t="s">
        <v>95</v>
      </c>
      <c r="C22" s="180"/>
      <c r="D22" s="10" t="s">
        <v>81</v>
      </c>
    </row>
    <row r="23" spans="1:4" s="7" customFormat="1" ht="36" customHeight="1" x14ac:dyDescent="0.25">
      <c r="A23" s="174"/>
      <c r="B23" s="181" t="s">
        <v>96</v>
      </c>
      <c r="C23" s="182"/>
      <c r="D23" s="12" t="s">
        <v>4</v>
      </c>
    </row>
    <row r="24" spans="1:4" s="7" customFormat="1" ht="130.5" customHeight="1" x14ac:dyDescent="0.25">
      <c r="A24" s="174"/>
      <c r="B24" s="183" t="s">
        <v>101</v>
      </c>
      <c r="C24" s="184"/>
      <c r="D24" s="12" t="s">
        <v>4</v>
      </c>
    </row>
    <row r="25" spans="1:4" s="7" customFormat="1" ht="21" customHeight="1" x14ac:dyDescent="0.25">
      <c r="A25" s="174"/>
      <c r="B25" s="177" t="s">
        <v>97</v>
      </c>
      <c r="C25" s="178"/>
      <c r="D25" s="12" t="s">
        <v>4</v>
      </c>
    </row>
    <row r="26" spans="1:4" ht="67.5" customHeight="1" x14ac:dyDescent="0.25">
      <c r="A26" s="174"/>
      <c r="B26" s="179" t="s">
        <v>98</v>
      </c>
      <c r="C26" s="180"/>
      <c r="D26" s="10">
        <v>1</v>
      </c>
    </row>
    <row r="27" spans="1:4" ht="69" customHeight="1" x14ac:dyDescent="0.25">
      <c r="A27" s="174"/>
      <c r="B27" s="179" t="s">
        <v>99</v>
      </c>
      <c r="C27" s="180"/>
      <c r="D27" s="10">
        <v>1</v>
      </c>
    </row>
    <row r="28" spans="1:4" s="7" customFormat="1" ht="24.75" customHeight="1" x14ac:dyDescent="0.25">
      <c r="A28" s="174"/>
      <c r="B28" s="177" t="s">
        <v>13</v>
      </c>
      <c r="C28" s="178"/>
      <c r="D28" s="12" t="s">
        <v>4</v>
      </c>
    </row>
    <row r="29" spans="1:4" ht="174.75" customHeight="1" x14ac:dyDescent="0.25">
      <c r="A29" s="174"/>
      <c r="B29" s="179" t="s">
        <v>102</v>
      </c>
      <c r="C29" s="180"/>
      <c r="D29" s="10" t="s">
        <v>81</v>
      </c>
    </row>
    <row r="30" spans="1:4" s="23" customFormat="1" ht="27.75" hidden="1" customHeight="1" x14ac:dyDescent="0.25">
      <c r="A30" s="24"/>
      <c r="B30" s="25" t="s">
        <v>50</v>
      </c>
      <c r="C30" s="26"/>
      <c r="D30" s="27">
        <f t="shared" ref="D30" si="1">SUM(D8:D29)</f>
        <v>10</v>
      </c>
    </row>
    <row r="31" spans="1:4" s="23" customFormat="1" ht="27.75" hidden="1" customHeight="1" x14ac:dyDescent="0.25">
      <c r="A31" s="24"/>
      <c r="B31" s="25" t="s">
        <v>51</v>
      </c>
      <c r="C31" s="26"/>
      <c r="D31" s="27">
        <f t="shared" ref="D31" si="2">COUNT(D8:D29)</f>
        <v>10</v>
      </c>
    </row>
    <row r="32" spans="1:4" s="3" customFormat="1" ht="31.5" hidden="1" customHeight="1" x14ac:dyDescent="0.25">
      <c r="A32" s="2" t="s">
        <v>2</v>
      </c>
      <c r="B32" s="186" t="s">
        <v>3</v>
      </c>
      <c r="C32" s="187"/>
      <c r="D32" s="14" t="s">
        <v>4</v>
      </c>
    </row>
    <row r="33" spans="1:4" s="5" customFormat="1" ht="47.25" hidden="1" customHeight="1" x14ac:dyDescent="0.25">
      <c r="A33" s="19" t="s">
        <v>5</v>
      </c>
      <c r="B33" s="188" t="s">
        <v>6</v>
      </c>
      <c r="C33" s="188"/>
      <c r="D33" s="15" t="s">
        <v>4</v>
      </c>
    </row>
    <row r="34" spans="1:4" s="17" customFormat="1" ht="31.5" customHeight="1" x14ac:dyDescent="0.25">
      <c r="A34" s="172" t="s">
        <v>9</v>
      </c>
      <c r="B34" s="209" t="s">
        <v>10</v>
      </c>
      <c r="C34" s="209"/>
      <c r="D34" s="43">
        <v>97.872340425531917</v>
      </c>
    </row>
    <row r="35" spans="1:4" s="7" customFormat="1" ht="21.95" customHeight="1" x14ac:dyDescent="0.25">
      <c r="A35" s="173"/>
      <c r="B35" s="210" t="s">
        <v>11</v>
      </c>
      <c r="C35" s="211"/>
      <c r="D35" s="12" t="s">
        <v>4</v>
      </c>
    </row>
    <row r="36" spans="1:4" ht="21.75" customHeight="1" x14ac:dyDescent="0.25">
      <c r="A36" s="173"/>
      <c r="B36" s="179" t="s">
        <v>104</v>
      </c>
      <c r="C36" s="185"/>
      <c r="D36" s="63">
        <v>1</v>
      </c>
    </row>
    <row r="37" spans="1:4" ht="21.95" customHeight="1" x14ac:dyDescent="0.25">
      <c r="A37" s="173"/>
      <c r="B37" s="179" t="s">
        <v>105</v>
      </c>
      <c r="C37" s="185"/>
      <c r="D37" s="63">
        <v>1</v>
      </c>
    </row>
    <row r="38" spans="1:4" ht="49.5" customHeight="1" x14ac:dyDescent="0.25">
      <c r="A38" s="173"/>
      <c r="B38" s="179" t="s">
        <v>106</v>
      </c>
      <c r="C38" s="185"/>
      <c r="D38" s="63">
        <v>1</v>
      </c>
    </row>
    <row r="39" spans="1:4" ht="35.1" customHeight="1" x14ac:dyDescent="0.25">
      <c r="A39" s="173"/>
      <c r="B39" s="179" t="s">
        <v>107</v>
      </c>
      <c r="C39" s="185"/>
      <c r="D39" s="63">
        <v>1</v>
      </c>
    </row>
    <row r="40" spans="1:4" ht="35.1" customHeight="1" x14ac:dyDescent="0.25">
      <c r="A40" s="173"/>
      <c r="B40" s="179" t="s">
        <v>108</v>
      </c>
      <c r="C40" s="185"/>
      <c r="D40" s="63">
        <v>1</v>
      </c>
    </row>
    <row r="41" spans="1:4" ht="35.1" customHeight="1" x14ac:dyDescent="0.25">
      <c r="A41" s="173"/>
      <c r="B41" s="179" t="s">
        <v>109</v>
      </c>
      <c r="C41" s="185"/>
      <c r="D41" s="64">
        <v>1</v>
      </c>
    </row>
    <row r="42" spans="1:4" ht="35.1" customHeight="1" x14ac:dyDescent="0.25">
      <c r="A42" s="173"/>
      <c r="B42" s="179" t="s">
        <v>110</v>
      </c>
      <c r="C42" s="185"/>
      <c r="D42" s="63">
        <v>1</v>
      </c>
    </row>
    <row r="43" spans="1:4" ht="83.25" customHeight="1" x14ac:dyDescent="0.25">
      <c r="A43" s="173"/>
      <c r="B43" s="179" t="s">
        <v>111</v>
      </c>
      <c r="C43" s="185"/>
      <c r="D43" s="63">
        <v>1</v>
      </c>
    </row>
    <row r="44" spans="1:4" s="7" customFormat="1" ht="21.95" customHeight="1" x14ac:dyDescent="0.25">
      <c r="A44" s="173"/>
      <c r="B44" s="177" t="s">
        <v>12</v>
      </c>
      <c r="C44" s="178"/>
      <c r="D44" s="12" t="s">
        <v>4</v>
      </c>
    </row>
    <row r="45" spans="1:4" ht="111.75" customHeight="1" x14ac:dyDescent="0.25">
      <c r="A45" s="173"/>
      <c r="B45" s="179" t="s">
        <v>112</v>
      </c>
      <c r="C45" s="185"/>
      <c r="D45" s="10">
        <v>1</v>
      </c>
    </row>
    <row r="46" spans="1:4" ht="66.75" customHeight="1" x14ac:dyDescent="0.25">
      <c r="A46" s="173"/>
      <c r="B46" s="179" t="s">
        <v>113</v>
      </c>
      <c r="C46" s="185"/>
      <c r="D46" s="10">
        <v>1</v>
      </c>
    </row>
    <row r="47" spans="1:4" s="7" customFormat="1" ht="21.95" customHeight="1" x14ac:dyDescent="0.25">
      <c r="A47" s="173"/>
      <c r="B47" s="177" t="s">
        <v>114</v>
      </c>
      <c r="C47" s="178"/>
      <c r="D47" s="12" t="s">
        <v>4</v>
      </c>
    </row>
    <row r="48" spans="1:4" ht="35.1" customHeight="1" x14ac:dyDescent="0.25">
      <c r="A48" s="173"/>
      <c r="B48" s="179" t="s">
        <v>115</v>
      </c>
      <c r="C48" s="185"/>
      <c r="D48" s="10">
        <v>1</v>
      </c>
    </row>
    <row r="49" spans="1:4" s="7" customFormat="1" ht="47.25" customHeight="1" x14ac:dyDescent="0.25">
      <c r="A49" s="173"/>
      <c r="B49" s="177" t="s">
        <v>116</v>
      </c>
      <c r="C49" s="178"/>
      <c r="D49" s="12" t="s">
        <v>4</v>
      </c>
    </row>
    <row r="50" spans="1:4" ht="21.95" customHeight="1" x14ac:dyDescent="0.25">
      <c r="A50" s="173"/>
      <c r="B50" s="179" t="s">
        <v>117</v>
      </c>
      <c r="C50" s="185"/>
      <c r="D50" s="10">
        <v>1</v>
      </c>
    </row>
    <row r="51" spans="1:4" ht="21.95" customHeight="1" x14ac:dyDescent="0.25">
      <c r="A51" s="173"/>
      <c r="B51" s="179" t="s">
        <v>118</v>
      </c>
      <c r="C51" s="185"/>
      <c r="D51" s="10">
        <v>1</v>
      </c>
    </row>
    <row r="52" spans="1:4" s="16" customFormat="1" ht="21.95" customHeight="1" x14ac:dyDescent="0.25">
      <c r="A52" s="173"/>
      <c r="B52" s="196" t="s">
        <v>119</v>
      </c>
      <c r="C52" s="197"/>
      <c r="D52" s="10">
        <v>1</v>
      </c>
    </row>
    <row r="53" spans="1:4" s="16" customFormat="1" ht="66" customHeight="1" x14ac:dyDescent="0.25">
      <c r="A53" s="173"/>
      <c r="B53" s="196" t="s">
        <v>120</v>
      </c>
      <c r="C53" s="197"/>
      <c r="D53" s="10" t="s">
        <v>81</v>
      </c>
    </row>
    <row r="54" spans="1:4" s="16" customFormat="1" ht="21.95" customHeight="1" x14ac:dyDescent="0.25">
      <c r="A54" s="173"/>
      <c r="B54" s="179" t="s">
        <v>121</v>
      </c>
      <c r="C54" s="185"/>
      <c r="D54" s="10">
        <v>1</v>
      </c>
    </row>
    <row r="55" spans="1:4" ht="35.1" customHeight="1" x14ac:dyDescent="0.25">
      <c r="A55" s="173"/>
      <c r="B55" s="179" t="s">
        <v>122</v>
      </c>
      <c r="C55" s="185"/>
      <c r="D55" s="10">
        <v>1</v>
      </c>
    </row>
    <row r="56" spans="1:4" ht="21.95" customHeight="1" x14ac:dyDescent="0.25">
      <c r="A56" s="173"/>
      <c r="B56" s="179" t="s">
        <v>123</v>
      </c>
      <c r="C56" s="180"/>
      <c r="D56" s="10">
        <v>1</v>
      </c>
    </row>
    <row r="57" spans="1:4" ht="35.1" customHeight="1" x14ac:dyDescent="0.25">
      <c r="A57" s="173"/>
      <c r="B57" s="179" t="s">
        <v>124</v>
      </c>
      <c r="C57" s="185"/>
      <c r="D57" s="71" t="s">
        <v>81</v>
      </c>
    </row>
    <row r="58" spans="1:4" s="7" customFormat="1" ht="64.5" customHeight="1" x14ac:dyDescent="0.25">
      <c r="A58" s="173"/>
      <c r="B58" s="177" t="s">
        <v>125</v>
      </c>
      <c r="C58" s="178"/>
      <c r="D58" s="12" t="s">
        <v>4</v>
      </c>
    </row>
    <row r="59" spans="1:4" ht="21.95" customHeight="1" x14ac:dyDescent="0.25">
      <c r="A59" s="173"/>
      <c r="B59" s="179" t="s">
        <v>126</v>
      </c>
      <c r="C59" s="185"/>
      <c r="D59" s="10">
        <v>1</v>
      </c>
    </row>
    <row r="60" spans="1:4" ht="51.75" customHeight="1" x14ac:dyDescent="0.25">
      <c r="A60" s="173"/>
      <c r="B60" s="179" t="s">
        <v>127</v>
      </c>
      <c r="C60" s="185"/>
      <c r="D60" s="10">
        <v>1</v>
      </c>
    </row>
    <row r="61" spans="1:4" ht="21.95" customHeight="1" x14ac:dyDescent="0.25">
      <c r="A61" s="173"/>
      <c r="B61" s="193" t="s">
        <v>128</v>
      </c>
      <c r="C61" s="212"/>
      <c r="D61" s="10">
        <v>1</v>
      </c>
    </row>
    <row r="62" spans="1:4" ht="81" customHeight="1" x14ac:dyDescent="0.25">
      <c r="A62" s="173"/>
      <c r="B62" s="192" t="s">
        <v>129</v>
      </c>
      <c r="C62" s="179"/>
      <c r="D62" s="10">
        <v>1</v>
      </c>
    </row>
    <row r="63" spans="1:4" s="7" customFormat="1" ht="35.1" customHeight="1" x14ac:dyDescent="0.25">
      <c r="A63" s="173"/>
      <c r="B63" s="191" t="s">
        <v>130</v>
      </c>
      <c r="C63" s="191"/>
      <c r="D63" s="12" t="s">
        <v>4</v>
      </c>
    </row>
    <row r="64" spans="1:4" ht="21.95" customHeight="1" x14ac:dyDescent="0.25">
      <c r="A64" s="173"/>
      <c r="B64" s="192" t="s">
        <v>131</v>
      </c>
      <c r="C64" s="179"/>
      <c r="D64" s="10">
        <v>1</v>
      </c>
    </row>
    <row r="65" spans="1:4" ht="66" customHeight="1" x14ac:dyDescent="0.25">
      <c r="A65" s="173"/>
      <c r="B65" s="192" t="s">
        <v>132</v>
      </c>
      <c r="C65" s="179"/>
      <c r="D65" s="10">
        <v>1</v>
      </c>
    </row>
    <row r="66" spans="1:4" ht="35.1" customHeight="1" x14ac:dyDescent="0.25">
      <c r="A66" s="173"/>
      <c r="B66" s="193" t="s">
        <v>133</v>
      </c>
      <c r="C66" s="194"/>
      <c r="D66" s="10" t="s">
        <v>81</v>
      </c>
    </row>
    <row r="67" spans="1:4" s="50" customFormat="1" ht="47.25" customHeight="1" x14ac:dyDescent="0.25">
      <c r="A67" s="173"/>
      <c r="B67" s="195" t="s">
        <v>134</v>
      </c>
      <c r="C67" s="195"/>
      <c r="D67" s="60" t="s">
        <v>4</v>
      </c>
    </row>
    <row r="68" spans="1:4" s="50" customFormat="1" ht="24" customHeight="1" x14ac:dyDescent="0.25">
      <c r="A68" s="173"/>
      <c r="B68" s="189" t="s">
        <v>135</v>
      </c>
      <c r="C68" s="190"/>
      <c r="D68" s="49" t="s">
        <v>4</v>
      </c>
    </row>
    <row r="69" spans="1:4" s="50" customFormat="1" ht="24" customHeight="1" x14ac:dyDescent="0.25">
      <c r="A69" s="173"/>
      <c r="B69" s="189" t="s">
        <v>136</v>
      </c>
      <c r="C69" s="190"/>
      <c r="D69" s="49" t="s">
        <v>4</v>
      </c>
    </row>
    <row r="70" spans="1:4" s="50" customFormat="1" ht="31.5" customHeight="1" x14ac:dyDescent="0.25">
      <c r="A70" s="173"/>
      <c r="B70" s="189" t="s">
        <v>137</v>
      </c>
      <c r="C70" s="190"/>
      <c r="D70" s="49" t="s">
        <v>4</v>
      </c>
    </row>
    <row r="71" spans="1:4" s="50" customFormat="1" ht="101.25" customHeight="1" x14ac:dyDescent="0.25">
      <c r="A71" s="173"/>
      <c r="B71" s="189" t="s">
        <v>138</v>
      </c>
      <c r="C71" s="190"/>
      <c r="D71" s="49" t="s">
        <v>4</v>
      </c>
    </row>
    <row r="72" spans="1:4" s="7" customFormat="1" ht="21.95" customHeight="1" x14ac:dyDescent="0.25">
      <c r="A72" s="173"/>
      <c r="B72" s="191" t="s">
        <v>139</v>
      </c>
      <c r="C72" s="191"/>
      <c r="D72" s="12" t="s">
        <v>4</v>
      </c>
    </row>
    <row r="73" spans="1:4" ht="51.75" customHeight="1" x14ac:dyDescent="0.25">
      <c r="A73" s="173"/>
      <c r="B73" s="192" t="s">
        <v>140</v>
      </c>
      <c r="C73" s="179"/>
      <c r="D73" s="10" t="s">
        <v>81</v>
      </c>
    </row>
    <row r="74" spans="1:4" s="7" customFormat="1" ht="21.95" customHeight="1" x14ac:dyDescent="0.25">
      <c r="A74" s="173"/>
      <c r="B74" s="191" t="s">
        <v>141</v>
      </c>
      <c r="C74" s="191"/>
      <c r="D74" s="12" t="s">
        <v>4</v>
      </c>
    </row>
    <row r="75" spans="1:4" ht="67.5" customHeight="1" x14ac:dyDescent="0.25">
      <c r="A75" s="173"/>
      <c r="B75" s="179" t="s">
        <v>142</v>
      </c>
      <c r="C75" s="185"/>
      <c r="D75" s="10">
        <v>1</v>
      </c>
    </row>
    <row r="76" spans="1:4" ht="272.25" customHeight="1" x14ac:dyDescent="0.25">
      <c r="A76" s="173"/>
      <c r="B76" s="179" t="s">
        <v>143</v>
      </c>
      <c r="C76" s="185"/>
      <c r="D76" s="10">
        <v>1</v>
      </c>
    </row>
    <row r="77" spans="1:4" s="7" customFormat="1" ht="21.95" customHeight="1" x14ac:dyDescent="0.25">
      <c r="A77" s="173"/>
      <c r="B77" s="177" t="s">
        <v>144</v>
      </c>
      <c r="C77" s="178"/>
      <c r="D77" s="12" t="s">
        <v>4</v>
      </c>
    </row>
    <row r="78" spans="1:4" ht="68.25" customHeight="1" x14ac:dyDescent="0.25">
      <c r="A78" s="173"/>
      <c r="B78" s="179" t="s">
        <v>145</v>
      </c>
      <c r="C78" s="185"/>
      <c r="D78" s="10">
        <v>1</v>
      </c>
    </row>
    <row r="79" spans="1:4" ht="35.1" customHeight="1" x14ac:dyDescent="0.25">
      <c r="A79" s="173"/>
      <c r="B79" s="179" t="s">
        <v>146</v>
      </c>
      <c r="C79" s="180"/>
      <c r="D79" s="10" t="s">
        <v>81</v>
      </c>
    </row>
    <row r="80" spans="1:4" ht="35.1" customHeight="1" x14ac:dyDescent="0.25">
      <c r="A80" s="173"/>
      <c r="B80" s="179" t="s">
        <v>147</v>
      </c>
      <c r="C80" s="185"/>
      <c r="D80" s="10">
        <v>1</v>
      </c>
    </row>
    <row r="81" spans="1:4" ht="45" customHeight="1" x14ac:dyDescent="0.25">
      <c r="A81" s="173"/>
      <c r="B81" s="179" t="s">
        <v>148</v>
      </c>
      <c r="C81" s="185"/>
      <c r="D81" s="10">
        <v>1</v>
      </c>
    </row>
    <row r="82" spans="1:4" ht="47.25" customHeight="1" x14ac:dyDescent="0.25">
      <c r="A82" s="173"/>
      <c r="B82" s="179" t="s">
        <v>149</v>
      </c>
      <c r="C82" s="185"/>
      <c r="D82" s="10">
        <v>1</v>
      </c>
    </row>
    <row r="83" spans="1:4" ht="35.25" customHeight="1" x14ac:dyDescent="0.25">
      <c r="A83" s="173"/>
      <c r="B83" s="179" t="s">
        <v>150</v>
      </c>
      <c r="C83" s="185"/>
      <c r="D83" s="10">
        <v>1</v>
      </c>
    </row>
    <row r="84" spans="1:4" ht="35.1" customHeight="1" x14ac:dyDescent="0.25">
      <c r="A84" s="173"/>
      <c r="B84" s="198" t="s">
        <v>151</v>
      </c>
      <c r="C84" s="199"/>
      <c r="D84" s="157">
        <v>0</v>
      </c>
    </row>
    <row r="85" spans="1:4" s="7" customFormat="1" ht="21.95" customHeight="1" x14ac:dyDescent="0.25">
      <c r="A85" s="173"/>
      <c r="B85" s="177" t="s">
        <v>152</v>
      </c>
      <c r="C85" s="178"/>
      <c r="D85" s="12" t="s">
        <v>4</v>
      </c>
    </row>
    <row r="86" spans="1:4" s="7" customFormat="1" ht="35.1" customHeight="1" x14ac:dyDescent="0.25">
      <c r="A86" s="173"/>
      <c r="B86" s="177" t="s">
        <v>153</v>
      </c>
      <c r="C86" s="178"/>
      <c r="D86" s="12" t="s">
        <v>4</v>
      </c>
    </row>
    <row r="87" spans="1:4" ht="48" customHeight="1" x14ac:dyDescent="0.25">
      <c r="A87" s="173"/>
      <c r="B87" s="196" t="s">
        <v>154</v>
      </c>
      <c r="C87" s="197"/>
      <c r="D87" s="10">
        <v>1</v>
      </c>
    </row>
    <row r="88" spans="1:4" ht="21.95" customHeight="1" x14ac:dyDescent="0.25">
      <c r="A88" s="173"/>
      <c r="B88" s="196" t="s">
        <v>155</v>
      </c>
      <c r="C88" s="197"/>
      <c r="D88" s="10">
        <v>1</v>
      </c>
    </row>
    <row r="89" spans="1:4" ht="21.95" customHeight="1" x14ac:dyDescent="0.25">
      <c r="A89" s="173"/>
      <c r="B89" s="196" t="s">
        <v>156</v>
      </c>
      <c r="C89" s="197"/>
      <c r="D89" s="10" t="s">
        <v>81</v>
      </c>
    </row>
    <row r="90" spans="1:4" ht="21.95" customHeight="1" x14ac:dyDescent="0.25">
      <c r="A90" s="173"/>
      <c r="B90" s="196" t="s">
        <v>157</v>
      </c>
      <c r="C90" s="197"/>
      <c r="D90" s="10">
        <v>1</v>
      </c>
    </row>
    <row r="91" spans="1:4" ht="35.1" customHeight="1" x14ac:dyDescent="0.25">
      <c r="A91" s="173"/>
      <c r="B91" s="196" t="s">
        <v>158</v>
      </c>
      <c r="C91" s="197"/>
      <c r="D91" s="10">
        <v>1</v>
      </c>
    </row>
    <row r="92" spans="1:4" ht="35.1" customHeight="1" x14ac:dyDescent="0.25">
      <c r="A92" s="173"/>
      <c r="B92" s="196" t="s">
        <v>159</v>
      </c>
      <c r="C92" s="197"/>
      <c r="D92" s="10">
        <v>1</v>
      </c>
    </row>
    <row r="93" spans="1:4" ht="35.1" customHeight="1" x14ac:dyDescent="0.25">
      <c r="A93" s="173"/>
      <c r="B93" s="196" t="s">
        <v>160</v>
      </c>
      <c r="C93" s="197"/>
      <c r="D93" s="10">
        <v>1</v>
      </c>
    </row>
    <row r="94" spans="1:4" ht="21.95" customHeight="1" x14ac:dyDescent="0.25">
      <c r="A94" s="173"/>
      <c r="B94" s="196" t="s">
        <v>161</v>
      </c>
      <c r="C94" s="197"/>
      <c r="D94" s="10" t="s">
        <v>81</v>
      </c>
    </row>
    <row r="95" spans="1:4" ht="33.75" customHeight="1" x14ac:dyDescent="0.25">
      <c r="A95" s="173"/>
      <c r="B95" s="196" t="s">
        <v>162</v>
      </c>
      <c r="C95" s="197"/>
      <c r="D95" s="10" t="s">
        <v>81</v>
      </c>
    </row>
    <row r="96" spans="1:4" s="7" customFormat="1" ht="24" customHeight="1" x14ac:dyDescent="0.25">
      <c r="A96" s="173"/>
      <c r="B96" s="177" t="s">
        <v>163</v>
      </c>
      <c r="C96" s="178"/>
      <c r="D96" s="12" t="s">
        <v>4</v>
      </c>
    </row>
    <row r="97" spans="1:4" ht="36" customHeight="1" x14ac:dyDescent="0.25">
      <c r="A97" s="173"/>
      <c r="B97" s="179" t="s">
        <v>164</v>
      </c>
      <c r="C97" s="185"/>
      <c r="D97" s="10" t="s">
        <v>81</v>
      </c>
    </row>
    <row r="98" spans="1:4" ht="21.95" customHeight="1" x14ac:dyDescent="0.25">
      <c r="A98" s="173"/>
      <c r="B98" s="179" t="s">
        <v>165</v>
      </c>
      <c r="C98" s="185"/>
      <c r="D98" s="10" t="s">
        <v>81</v>
      </c>
    </row>
    <row r="99" spans="1:4" s="7" customFormat="1" ht="21.95" customHeight="1" x14ac:dyDescent="0.25">
      <c r="A99" s="173"/>
      <c r="B99" s="177" t="s">
        <v>166</v>
      </c>
      <c r="C99" s="178"/>
      <c r="D99" s="12" t="s">
        <v>4</v>
      </c>
    </row>
    <row r="100" spans="1:4" ht="83.25" customHeight="1" x14ac:dyDescent="0.25">
      <c r="A100" s="173"/>
      <c r="B100" s="179" t="s">
        <v>167</v>
      </c>
      <c r="C100" s="185"/>
      <c r="D100" s="10">
        <v>1</v>
      </c>
    </row>
    <row r="101" spans="1:4" s="7" customFormat="1" ht="21.95" customHeight="1" x14ac:dyDescent="0.25">
      <c r="A101" s="173"/>
      <c r="B101" s="177" t="s">
        <v>168</v>
      </c>
      <c r="C101" s="178"/>
      <c r="D101" s="12" t="s">
        <v>4</v>
      </c>
    </row>
    <row r="102" spans="1:4" ht="35.1" customHeight="1" x14ac:dyDescent="0.25">
      <c r="A102" s="173"/>
      <c r="B102" s="179" t="s">
        <v>169</v>
      </c>
      <c r="C102" s="185"/>
      <c r="D102" s="10" t="s">
        <v>81</v>
      </c>
    </row>
    <row r="103" spans="1:4" ht="62.25" customHeight="1" x14ac:dyDescent="0.25">
      <c r="A103" s="173"/>
      <c r="B103" s="179" t="s">
        <v>170</v>
      </c>
      <c r="C103" s="185"/>
      <c r="D103" s="10" t="s">
        <v>81</v>
      </c>
    </row>
    <row r="104" spans="1:4" ht="35.1" customHeight="1" x14ac:dyDescent="0.25">
      <c r="A104" s="173"/>
      <c r="B104" s="179" t="s">
        <v>171</v>
      </c>
      <c r="C104" s="185"/>
      <c r="D104" s="10" t="s">
        <v>81</v>
      </c>
    </row>
    <row r="105" spans="1:4" s="7" customFormat="1" ht="21.95" customHeight="1" x14ac:dyDescent="0.25">
      <c r="A105" s="173"/>
      <c r="B105" s="58" t="s">
        <v>172</v>
      </c>
      <c r="C105" s="61"/>
      <c r="D105" s="12" t="s">
        <v>4</v>
      </c>
    </row>
    <row r="106" spans="1:4" ht="60.75" customHeight="1" x14ac:dyDescent="0.25">
      <c r="A106" s="173"/>
      <c r="B106" s="179" t="s">
        <v>173</v>
      </c>
      <c r="C106" s="185"/>
      <c r="D106" s="10">
        <v>1</v>
      </c>
    </row>
    <row r="107" spans="1:4" ht="21.95" customHeight="1" x14ac:dyDescent="0.25">
      <c r="A107" s="173"/>
      <c r="B107" s="179" t="s">
        <v>174</v>
      </c>
      <c r="C107" s="185"/>
      <c r="D107" s="10">
        <v>1</v>
      </c>
    </row>
    <row r="108" spans="1:4" ht="21.95" customHeight="1" x14ac:dyDescent="0.25">
      <c r="A108" s="173"/>
      <c r="B108" s="179" t="s">
        <v>175</v>
      </c>
      <c r="C108" s="185"/>
      <c r="D108" s="10">
        <v>1</v>
      </c>
    </row>
    <row r="109" spans="1:4" ht="51.75" customHeight="1" x14ac:dyDescent="0.25">
      <c r="A109" s="173"/>
      <c r="B109" s="179" t="s">
        <v>176</v>
      </c>
      <c r="C109" s="185"/>
      <c r="D109" s="10">
        <v>1</v>
      </c>
    </row>
    <row r="110" spans="1:4" s="7" customFormat="1" ht="21.95" customHeight="1" x14ac:dyDescent="0.25">
      <c r="A110" s="173"/>
      <c r="B110" s="58" t="s">
        <v>177</v>
      </c>
      <c r="C110" s="62"/>
      <c r="D110" s="12" t="s">
        <v>4</v>
      </c>
    </row>
    <row r="111" spans="1:4" ht="51" customHeight="1" x14ac:dyDescent="0.25">
      <c r="A111" s="173"/>
      <c r="B111" s="179" t="s">
        <v>178</v>
      </c>
      <c r="C111" s="185"/>
      <c r="D111" s="10">
        <v>1</v>
      </c>
    </row>
    <row r="112" spans="1:4" ht="143.25" customHeight="1" x14ac:dyDescent="0.25">
      <c r="A112" s="173"/>
      <c r="B112" s="179" t="s">
        <v>179</v>
      </c>
      <c r="C112" s="185"/>
      <c r="D112" s="10" t="s">
        <v>81</v>
      </c>
    </row>
    <row r="113" spans="1:4" s="7" customFormat="1" ht="21.95" customHeight="1" x14ac:dyDescent="0.25">
      <c r="A113" s="173"/>
      <c r="B113" s="58" t="s">
        <v>180</v>
      </c>
      <c r="C113" s="62"/>
      <c r="D113" s="12" t="s">
        <v>4</v>
      </c>
    </row>
    <row r="114" spans="1:4" ht="21.95" customHeight="1" x14ac:dyDescent="0.25">
      <c r="A114" s="173"/>
      <c r="B114" s="179" t="s">
        <v>181</v>
      </c>
      <c r="C114" s="185"/>
      <c r="D114" s="10">
        <v>1</v>
      </c>
    </row>
    <row r="115" spans="1:4" s="7" customFormat="1" ht="21.95" customHeight="1" x14ac:dyDescent="0.25">
      <c r="A115" s="173"/>
      <c r="B115" s="58" t="s">
        <v>182</v>
      </c>
      <c r="C115" s="62"/>
      <c r="D115" s="12" t="s">
        <v>4</v>
      </c>
    </row>
    <row r="116" spans="1:4" ht="21.95" customHeight="1" x14ac:dyDescent="0.25">
      <c r="A116" s="173"/>
      <c r="B116" s="179" t="s">
        <v>183</v>
      </c>
      <c r="C116" s="185"/>
      <c r="D116" s="10">
        <v>1</v>
      </c>
    </row>
    <row r="117" spans="1:4" ht="21.95" customHeight="1" x14ac:dyDescent="0.25">
      <c r="A117" s="173"/>
      <c r="B117" s="179" t="s">
        <v>184</v>
      </c>
      <c r="C117" s="185"/>
      <c r="D117" s="10" t="s">
        <v>81</v>
      </c>
    </row>
    <row r="118" spans="1:4" ht="160.5" customHeight="1" x14ac:dyDescent="0.25">
      <c r="A118" s="173"/>
      <c r="B118" s="179" t="s">
        <v>185</v>
      </c>
      <c r="C118" s="185"/>
      <c r="D118" s="10">
        <v>1</v>
      </c>
    </row>
    <row r="119" spans="1:4" ht="35.1" customHeight="1" x14ac:dyDescent="0.25">
      <c r="A119" s="208"/>
      <c r="B119" s="179" t="s">
        <v>186</v>
      </c>
      <c r="C119" s="185"/>
      <c r="D119" s="10">
        <v>1</v>
      </c>
    </row>
    <row r="120" spans="1:4" s="23" customFormat="1" ht="33" hidden="1" customHeight="1" x14ac:dyDescent="0.25">
      <c r="A120" s="20"/>
      <c r="B120" s="21" t="s">
        <v>50</v>
      </c>
      <c r="C120" s="22"/>
      <c r="D120" s="28">
        <f t="shared" ref="D120" si="3">SUM(D36:D119)</f>
        <v>46</v>
      </c>
    </row>
    <row r="121" spans="1:4" s="23" customFormat="1" ht="24" hidden="1" customHeight="1" x14ac:dyDescent="0.25">
      <c r="A121" s="20"/>
      <c r="B121" s="21" t="s">
        <v>51</v>
      </c>
      <c r="C121" s="22"/>
      <c r="D121" s="28">
        <f t="shared" ref="D121" si="4">COUNT(D36:D119)</f>
        <v>47</v>
      </c>
    </row>
    <row r="122" spans="1:4" s="32" customFormat="1" ht="31.5" customHeight="1" x14ac:dyDescent="0.2">
      <c r="A122" s="18" t="s">
        <v>14</v>
      </c>
      <c r="B122" s="200" t="s">
        <v>15</v>
      </c>
      <c r="C122" s="201"/>
      <c r="D122" s="31">
        <f t="shared" ref="D122" si="5">ROUND(IF(SUM(D124:D128)=0,0,IF(SUM(D124:D128)=1,30,IF(SUM(D124:D128)=2,60,IF(SUM(D124:D128)=3,90,100)))),0)</f>
        <v>100</v>
      </c>
    </row>
    <row r="123" spans="1:4" s="32" customFormat="1" ht="24" hidden="1" customHeight="1" x14ac:dyDescent="0.2">
      <c r="A123" s="18"/>
      <c r="B123" s="55"/>
      <c r="C123" s="55"/>
      <c r="D123" s="43">
        <f t="shared" ref="D123" si="6">SUM(D124:D128)</f>
        <v>4</v>
      </c>
    </row>
    <row r="124" spans="1:4" ht="21" customHeight="1" x14ac:dyDescent="0.25">
      <c r="A124" s="202" t="s">
        <v>16</v>
      </c>
      <c r="B124" s="205" t="s">
        <v>17</v>
      </c>
      <c r="C124" s="206"/>
      <c r="D124" s="10">
        <v>1</v>
      </c>
    </row>
    <row r="125" spans="1:4" ht="21" customHeight="1" x14ac:dyDescent="0.25">
      <c r="A125" s="203"/>
      <c r="B125" s="179" t="s">
        <v>18</v>
      </c>
      <c r="C125" s="180"/>
      <c r="D125" s="10">
        <v>1</v>
      </c>
    </row>
    <row r="126" spans="1:4" ht="35.25" customHeight="1" x14ac:dyDescent="0.25">
      <c r="A126" s="203"/>
      <c r="B126" s="179" t="s">
        <v>19</v>
      </c>
      <c r="C126" s="180"/>
      <c r="D126" s="10">
        <v>1</v>
      </c>
    </row>
    <row r="127" spans="1:4" ht="21" customHeight="1" x14ac:dyDescent="0.25">
      <c r="A127" s="203"/>
      <c r="B127" s="198" t="s">
        <v>20</v>
      </c>
      <c r="C127" s="207"/>
      <c r="D127" s="157">
        <v>0</v>
      </c>
    </row>
    <row r="128" spans="1:4" ht="49.5" customHeight="1" x14ac:dyDescent="0.25">
      <c r="A128" s="204"/>
      <c r="B128" s="179" t="s">
        <v>21</v>
      </c>
      <c r="C128" s="180"/>
      <c r="D128" s="10">
        <v>1</v>
      </c>
    </row>
    <row r="129" spans="1:4" s="32" customFormat="1" ht="35.1" customHeight="1" x14ac:dyDescent="0.2">
      <c r="A129" s="18" t="s">
        <v>49</v>
      </c>
      <c r="B129" s="200" t="s">
        <v>63</v>
      </c>
      <c r="C129" s="201"/>
      <c r="D129" s="31">
        <v>99</v>
      </c>
    </row>
    <row r="130" spans="1:4" s="35" customFormat="1" ht="48.75" customHeight="1" x14ac:dyDescent="0.2">
      <c r="A130" s="33" t="s">
        <v>64</v>
      </c>
      <c r="B130" s="213" t="s">
        <v>65</v>
      </c>
      <c r="C130" s="214"/>
      <c r="D130" s="34">
        <v>99.200913242009136</v>
      </c>
    </row>
    <row r="131" spans="1:4" s="35" customFormat="1" ht="39" customHeight="1" x14ac:dyDescent="0.2">
      <c r="A131" s="33" t="s">
        <v>66</v>
      </c>
      <c r="B131" s="213" t="s">
        <v>67</v>
      </c>
      <c r="C131" s="214"/>
      <c r="D131" s="34">
        <v>98.097502972651611</v>
      </c>
    </row>
    <row r="132" spans="1:4" s="5" customFormat="1" ht="35.1" customHeight="1" x14ac:dyDescent="0.25">
      <c r="A132" s="29">
        <v>2</v>
      </c>
      <c r="B132" s="215" t="s">
        <v>22</v>
      </c>
      <c r="C132" s="216"/>
      <c r="D132" s="47">
        <v>98</v>
      </c>
    </row>
    <row r="133" spans="1:4" s="32" customFormat="1" ht="35.1" customHeight="1" x14ac:dyDescent="0.2">
      <c r="A133" s="217" t="s">
        <v>23</v>
      </c>
      <c r="B133" s="220" t="s">
        <v>24</v>
      </c>
      <c r="C133" s="221"/>
      <c r="D133" s="31">
        <f t="shared" ref="D133" si="7">ROUND(SUM(D135:D139)*20,0)</f>
        <v>100</v>
      </c>
    </row>
    <row r="134" spans="1:4" s="32" customFormat="1" ht="54" hidden="1" customHeight="1" x14ac:dyDescent="0.2">
      <c r="A134" s="218"/>
      <c r="B134" s="56"/>
      <c r="C134" s="57"/>
      <c r="D134" s="31">
        <f t="shared" ref="D134" si="8">SUM(D135:D139)</f>
        <v>5</v>
      </c>
    </row>
    <row r="135" spans="1:4" ht="21.95" customHeight="1" x14ac:dyDescent="0.25">
      <c r="A135" s="218"/>
      <c r="B135" s="179" t="s">
        <v>25</v>
      </c>
      <c r="C135" s="180"/>
      <c r="D135" s="10">
        <v>1</v>
      </c>
    </row>
    <row r="136" spans="1:4" ht="21.95" customHeight="1" x14ac:dyDescent="0.25">
      <c r="A136" s="218"/>
      <c r="B136" s="222" t="s">
        <v>26</v>
      </c>
      <c r="C136" s="223"/>
      <c r="D136" s="10">
        <v>1</v>
      </c>
    </row>
    <row r="137" spans="1:4" ht="21.95" customHeight="1" x14ac:dyDescent="0.25">
      <c r="A137" s="218"/>
      <c r="B137" s="222" t="s">
        <v>27</v>
      </c>
      <c r="C137" s="223"/>
      <c r="D137" s="10">
        <v>1</v>
      </c>
    </row>
    <row r="138" spans="1:4" ht="21.95" customHeight="1" x14ac:dyDescent="0.25">
      <c r="A138" s="218"/>
      <c r="B138" s="222" t="s">
        <v>28</v>
      </c>
      <c r="C138" s="223"/>
      <c r="D138" s="10">
        <v>1</v>
      </c>
    </row>
    <row r="139" spans="1:4" ht="21.95" customHeight="1" x14ac:dyDescent="0.25">
      <c r="A139" s="219"/>
      <c r="B139" s="222" t="s">
        <v>29</v>
      </c>
      <c r="C139" s="223"/>
      <c r="D139" s="10">
        <v>1</v>
      </c>
    </row>
    <row r="140" spans="1:4" s="37" customFormat="1" ht="35.1" customHeight="1" x14ac:dyDescent="0.2">
      <c r="A140" s="36" t="s">
        <v>68</v>
      </c>
      <c r="B140" s="220" t="s">
        <v>69</v>
      </c>
      <c r="C140" s="221"/>
      <c r="D140" s="31">
        <v>96</v>
      </c>
    </row>
    <row r="141" spans="1:4" s="39" customFormat="1" ht="35.1" customHeight="1" x14ac:dyDescent="0.2">
      <c r="A141" s="38" t="s">
        <v>70</v>
      </c>
      <c r="B141" s="215" t="s">
        <v>30</v>
      </c>
      <c r="C141" s="216"/>
      <c r="D141" s="47">
        <v>54.099999999999994</v>
      </c>
    </row>
    <row r="142" spans="1:4" s="32" customFormat="1" ht="35.1" customHeight="1" x14ac:dyDescent="0.2">
      <c r="A142" s="18" t="s">
        <v>31</v>
      </c>
      <c r="B142" s="200" t="s">
        <v>32</v>
      </c>
      <c r="C142" s="201"/>
      <c r="D142" s="31">
        <f t="shared" ref="D142" si="9">D143</f>
        <v>40</v>
      </c>
    </row>
    <row r="143" spans="1:4" s="41" customFormat="1" ht="52.5" hidden="1" customHeight="1" x14ac:dyDescent="0.2">
      <c r="A143" s="224" t="s">
        <v>33</v>
      </c>
      <c r="B143" s="177" t="s">
        <v>34</v>
      </c>
      <c r="C143" s="178"/>
      <c r="D143" s="40">
        <f t="shared" ref="D143" si="10">ROUND((D145+D146+D147+D148+D149)*20,0)</f>
        <v>40</v>
      </c>
    </row>
    <row r="144" spans="1:4" s="41" customFormat="1" ht="34.5" hidden="1" customHeight="1" x14ac:dyDescent="0.2">
      <c r="A144" s="224"/>
      <c r="B144" s="58"/>
      <c r="C144" s="59"/>
      <c r="D144" s="40">
        <f t="shared" ref="D144" si="11">SUM(D145:D149)</f>
        <v>2</v>
      </c>
    </row>
    <row r="145" spans="1:4" ht="21.95" customHeight="1" x14ac:dyDescent="0.25">
      <c r="A145" s="224"/>
      <c r="B145" s="179" t="s">
        <v>35</v>
      </c>
      <c r="C145" s="180"/>
      <c r="D145" s="10">
        <v>1</v>
      </c>
    </row>
    <row r="146" spans="1:4" ht="21.95" customHeight="1" x14ac:dyDescent="0.25">
      <c r="A146" s="224"/>
      <c r="B146" s="179" t="s">
        <v>36</v>
      </c>
      <c r="C146" s="180"/>
      <c r="D146" s="10">
        <v>1</v>
      </c>
    </row>
    <row r="147" spans="1:4" ht="21.95" customHeight="1" x14ac:dyDescent="0.25">
      <c r="A147" s="224"/>
      <c r="B147" s="179" t="s">
        <v>37</v>
      </c>
      <c r="C147" s="180"/>
      <c r="D147" s="10">
        <v>0</v>
      </c>
    </row>
    <row r="148" spans="1:4" ht="21.95" customHeight="1" x14ac:dyDescent="0.25">
      <c r="A148" s="224"/>
      <c r="B148" s="179" t="s">
        <v>38</v>
      </c>
      <c r="C148" s="180"/>
      <c r="D148" s="10">
        <v>0</v>
      </c>
    </row>
    <row r="149" spans="1:4" ht="21.95" customHeight="1" x14ac:dyDescent="0.25">
      <c r="A149" s="224"/>
      <c r="B149" s="179" t="s">
        <v>103</v>
      </c>
      <c r="C149" s="180"/>
      <c r="D149" s="10">
        <v>0</v>
      </c>
    </row>
    <row r="150" spans="1:4" s="32" customFormat="1" ht="34.5" customHeight="1" x14ac:dyDescent="0.2">
      <c r="A150" s="18" t="s">
        <v>39</v>
      </c>
      <c r="B150" s="209" t="s">
        <v>40</v>
      </c>
      <c r="C150" s="209"/>
      <c r="D150" s="31">
        <f t="shared" ref="D150" si="12">D151</f>
        <v>40</v>
      </c>
    </row>
    <row r="151" spans="1:4" s="35" customFormat="1" ht="35.1" hidden="1" customHeight="1" x14ac:dyDescent="0.2">
      <c r="A151" s="224" t="s">
        <v>41</v>
      </c>
      <c r="B151" s="225" t="s">
        <v>42</v>
      </c>
      <c r="C151" s="225"/>
      <c r="D151" s="48">
        <v>40</v>
      </c>
    </row>
    <row r="152" spans="1:4" s="41" customFormat="1" ht="35.1" hidden="1" customHeight="1" x14ac:dyDescent="0.2">
      <c r="A152" s="224"/>
      <c r="B152" s="45"/>
      <c r="C152" s="46"/>
      <c r="D152" s="40">
        <f t="shared" ref="D152" si="13">SUM(D154:D159)</f>
        <v>2</v>
      </c>
    </row>
    <row r="153" spans="1:4" s="7" customFormat="1" ht="35.1" customHeight="1" x14ac:dyDescent="0.25">
      <c r="A153" s="224"/>
      <c r="B153" s="183" t="s">
        <v>61</v>
      </c>
      <c r="C153" s="184"/>
      <c r="D153" s="12" t="s">
        <v>299</v>
      </c>
    </row>
    <row r="154" spans="1:4" ht="21" customHeight="1" x14ac:dyDescent="0.25">
      <c r="A154" s="224"/>
      <c r="B154" s="198" t="s">
        <v>43</v>
      </c>
      <c r="C154" s="207"/>
      <c r="D154" s="157">
        <v>0</v>
      </c>
    </row>
    <row r="155" spans="1:4" ht="35.1" customHeight="1" x14ac:dyDescent="0.25">
      <c r="A155" s="224"/>
      <c r="B155" s="198" t="s">
        <v>44</v>
      </c>
      <c r="C155" s="207"/>
      <c r="D155" s="157">
        <v>0</v>
      </c>
    </row>
    <row r="156" spans="1:4" ht="35.1" customHeight="1" x14ac:dyDescent="0.25">
      <c r="A156" s="224"/>
      <c r="B156" s="198" t="s">
        <v>45</v>
      </c>
      <c r="C156" s="207"/>
      <c r="D156" s="157">
        <v>0</v>
      </c>
    </row>
    <row r="157" spans="1:4" ht="35.1" customHeight="1" x14ac:dyDescent="0.25">
      <c r="A157" s="224"/>
      <c r="B157" s="179" t="s">
        <v>46</v>
      </c>
      <c r="C157" s="180"/>
      <c r="D157" s="10">
        <v>1</v>
      </c>
    </row>
    <row r="158" spans="1:4" ht="48.75" customHeight="1" x14ac:dyDescent="0.25">
      <c r="A158" s="224"/>
      <c r="B158" s="198" t="s">
        <v>47</v>
      </c>
      <c r="C158" s="207"/>
      <c r="D158" s="157">
        <v>0</v>
      </c>
    </row>
    <row r="159" spans="1:4" ht="21" customHeight="1" x14ac:dyDescent="0.25">
      <c r="A159" s="224"/>
      <c r="B159" s="179" t="s">
        <v>48</v>
      </c>
      <c r="C159" s="180"/>
      <c r="D159" s="10">
        <v>1</v>
      </c>
    </row>
    <row r="160" spans="1:4" s="32" customFormat="1" ht="35.1" customHeight="1" x14ac:dyDescent="0.2">
      <c r="A160" s="42" t="s">
        <v>52</v>
      </c>
      <c r="B160" s="226" t="s">
        <v>71</v>
      </c>
      <c r="C160" s="227"/>
      <c r="D160" s="43">
        <v>87</v>
      </c>
    </row>
    <row r="161" spans="1:4" s="5" customFormat="1" ht="35.1" customHeight="1" x14ac:dyDescent="0.25">
      <c r="A161" s="44" t="s">
        <v>72</v>
      </c>
      <c r="B161" s="215" t="s">
        <v>60</v>
      </c>
      <c r="C161" s="216"/>
      <c r="D161" s="47">
        <v>98.800000000000011</v>
      </c>
    </row>
    <row r="162" spans="1:4" s="32" customFormat="1" ht="63" customHeight="1" x14ac:dyDescent="0.2">
      <c r="A162" s="42" t="s">
        <v>53</v>
      </c>
      <c r="B162" s="226" t="s">
        <v>73</v>
      </c>
      <c r="C162" s="227"/>
      <c r="D162" s="43">
        <v>98</v>
      </c>
    </row>
    <row r="163" spans="1:4" s="32" customFormat="1" ht="51.75" customHeight="1" x14ac:dyDescent="0.2">
      <c r="A163" s="42" t="s">
        <v>54</v>
      </c>
      <c r="B163" s="228" t="s">
        <v>74</v>
      </c>
      <c r="C163" s="228"/>
      <c r="D163" s="43">
        <v>99</v>
      </c>
    </row>
    <row r="164" spans="1:4" s="32" customFormat="1" ht="35.1" customHeight="1" x14ac:dyDescent="0.2">
      <c r="A164" s="42" t="s">
        <v>55</v>
      </c>
      <c r="B164" s="226" t="s">
        <v>75</v>
      </c>
      <c r="C164" s="227"/>
      <c r="D164" s="43">
        <v>100</v>
      </c>
    </row>
    <row r="165" spans="1:4" s="5" customFormat="1" ht="35.1" customHeight="1" x14ac:dyDescent="0.25">
      <c r="A165" s="44" t="s">
        <v>76</v>
      </c>
      <c r="B165" s="215" t="s">
        <v>77</v>
      </c>
      <c r="C165" s="216"/>
      <c r="D165" s="47">
        <v>99</v>
      </c>
    </row>
    <row r="166" spans="1:4" s="32" customFormat="1" ht="51.75" customHeight="1" x14ac:dyDescent="0.2">
      <c r="A166" s="42" t="s">
        <v>56</v>
      </c>
      <c r="B166" s="226" t="s">
        <v>78</v>
      </c>
      <c r="C166" s="227"/>
      <c r="D166" s="43">
        <v>99</v>
      </c>
    </row>
    <row r="167" spans="1:4" s="32" customFormat="1" ht="35.1" customHeight="1" x14ac:dyDescent="0.2">
      <c r="A167" s="42" t="s">
        <v>57</v>
      </c>
      <c r="B167" s="228" t="s">
        <v>79</v>
      </c>
      <c r="C167" s="228"/>
      <c r="D167" s="43">
        <v>99</v>
      </c>
    </row>
    <row r="168" spans="1:4" s="32" customFormat="1" ht="35.1" customHeight="1" x14ac:dyDescent="0.2">
      <c r="A168" s="42" t="s">
        <v>58</v>
      </c>
      <c r="B168" s="226" t="s">
        <v>80</v>
      </c>
      <c r="C168" s="227"/>
      <c r="D168" s="43">
        <v>99</v>
      </c>
    </row>
    <row r="169" spans="1:4" s="66" customFormat="1" ht="48" customHeight="1" x14ac:dyDescent="0.25">
      <c r="A169" s="229" t="s">
        <v>59</v>
      </c>
      <c r="B169" s="230"/>
      <c r="C169" s="231"/>
      <c r="D169" s="65">
        <v>89.84</v>
      </c>
    </row>
  </sheetData>
  <mergeCells count="162">
    <mergeCell ref="B111:C111"/>
    <mergeCell ref="B112:C112"/>
    <mergeCell ref="B114:C114"/>
    <mergeCell ref="B116:C116"/>
    <mergeCell ref="B117:C117"/>
    <mergeCell ref="B118:C118"/>
    <mergeCell ref="B5:C5"/>
    <mergeCell ref="B100:C100"/>
    <mergeCell ref="B101:C101"/>
    <mergeCell ref="B102:C102"/>
    <mergeCell ref="B103:C103"/>
    <mergeCell ref="B104:C104"/>
    <mergeCell ref="B106:C106"/>
    <mergeCell ref="B107:C107"/>
    <mergeCell ref="B108:C108"/>
    <mergeCell ref="B109:C109"/>
    <mergeCell ref="B20:C20"/>
    <mergeCell ref="B21:C21"/>
    <mergeCell ref="B22:C22"/>
    <mergeCell ref="B40:C40"/>
    <mergeCell ref="B98:C98"/>
    <mergeCell ref="B99:C99"/>
    <mergeCell ref="B97:C97"/>
    <mergeCell ref="B82:C82"/>
    <mergeCell ref="B165:C165"/>
    <mergeCell ref="B166:C166"/>
    <mergeCell ref="B167:C167"/>
    <mergeCell ref="B168:C168"/>
    <mergeCell ref="A169:C169"/>
    <mergeCell ref="B159:C159"/>
    <mergeCell ref="B160:C160"/>
    <mergeCell ref="B161:C161"/>
    <mergeCell ref="B162:C162"/>
    <mergeCell ref="B163:C163"/>
    <mergeCell ref="B164:C164"/>
    <mergeCell ref="B150:C150"/>
    <mergeCell ref="A151:A159"/>
    <mergeCell ref="B151:C151"/>
    <mergeCell ref="B153:C153"/>
    <mergeCell ref="B154:C154"/>
    <mergeCell ref="B155:C155"/>
    <mergeCell ref="B156:C156"/>
    <mergeCell ref="B157:C157"/>
    <mergeCell ref="B158:C158"/>
    <mergeCell ref="B140:C140"/>
    <mergeCell ref="B141:C141"/>
    <mergeCell ref="B142:C142"/>
    <mergeCell ref="A143:A149"/>
    <mergeCell ref="B143:C143"/>
    <mergeCell ref="B145:C145"/>
    <mergeCell ref="B146:C146"/>
    <mergeCell ref="B147:C147"/>
    <mergeCell ref="B148:C148"/>
    <mergeCell ref="B149:C149"/>
    <mergeCell ref="B129:C129"/>
    <mergeCell ref="B130:C130"/>
    <mergeCell ref="B131:C131"/>
    <mergeCell ref="B132:C132"/>
    <mergeCell ref="A133:A139"/>
    <mergeCell ref="B133:C133"/>
    <mergeCell ref="B135:C135"/>
    <mergeCell ref="B136:C136"/>
    <mergeCell ref="B137:C137"/>
    <mergeCell ref="B138:C138"/>
    <mergeCell ref="B139:C139"/>
    <mergeCell ref="B119:C119"/>
    <mergeCell ref="B122:C122"/>
    <mergeCell ref="A124:A128"/>
    <mergeCell ref="B124:C124"/>
    <mergeCell ref="B125:C125"/>
    <mergeCell ref="B126:C126"/>
    <mergeCell ref="B127:C127"/>
    <mergeCell ref="B128:C128"/>
    <mergeCell ref="A34:A119"/>
    <mergeCell ref="B34:C34"/>
    <mergeCell ref="B35:C35"/>
    <mergeCell ref="B36:C36"/>
    <mergeCell ref="B37:C37"/>
    <mergeCell ref="B38:C38"/>
    <mergeCell ref="B39:C39"/>
    <mergeCell ref="B43:C43"/>
    <mergeCell ref="B57:C57"/>
    <mergeCell ref="B58:C58"/>
    <mergeCell ref="B59:C59"/>
    <mergeCell ref="B60:C60"/>
    <mergeCell ref="B61:C61"/>
    <mergeCell ref="B62:C62"/>
    <mergeCell ref="B95:C95"/>
    <mergeCell ref="B96:C96"/>
    <mergeCell ref="B92:C92"/>
    <mergeCell ref="B93:C93"/>
    <mergeCell ref="B94:C94"/>
    <mergeCell ref="B77:C77"/>
    <mergeCell ref="B78:C78"/>
    <mergeCell ref="B79:C79"/>
    <mergeCell ref="B80:C80"/>
    <mergeCell ref="B81:C81"/>
    <mergeCell ref="B70:C70"/>
    <mergeCell ref="B71:C71"/>
    <mergeCell ref="B72:C72"/>
    <mergeCell ref="B73:C73"/>
    <mergeCell ref="B74:C74"/>
    <mergeCell ref="B75:C75"/>
    <mergeCell ref="B83:C83"/>
    <mergeCell ref="B84:C84"/>
    <mergeCell ref="B85:C85"/>
    <mergeCell ref="B87:C87"/>
    <mergeCell ref="B88:C88"/>
    <mergeCell ref="B86:C86"/>
    <mergeCell ref="B89:C89"/>
    <mergeCell ref="B90:C90"/>
    <mergeCell ref="B91:C91"/>
    <mergeCell ref="B68:C68"/>
    <mergeCell ref="B69:C69"/>
    <mergeCell ref="B63:C63"/>
    <mergeCell ref="B64:C64"/>
    <mergeCell ref="B65:C65"/>
    <mergeCell ref="B66:C66"/>
    <mergeCell ref="B67:C67"/>
    <mergeCell ref="B76:C76"/>
    <mergeCell ref="B50:C50"/>
    <mergeCell ref="B51:C51"/>
    <mergeCell ref="B52:C52"/>
    <mergeCell ref="B53:C53"/>
    <mergeCell ref="B55:C55"/>
    <mergeCell ref="B56:C56"/>
    <mergeCell ref="B54:C54"/>
    <mergeCell ref="B44:C44"/>
    <mergeCell ref="B45:C45"/>
    <mergeCell ref="B46:C46"/>
    <mergeCell ref="B47:C47"/>
    <mergeCell ref="B48:C48"/>
    <mergeCell ref="B27:C27"/>
    <mergeCell ref="B49:C49"/>
    <mergeCell ref="B32:C32"/>
    <mergeCell ref="B33:C33"/>
    <mergeCell ref="B41:C41"/>
    <mergeCell ref="B42:C42"/>
    <mergeCell ref="B12:C12"/>
    <mergeCell ref="B13:C13"/>
    <mergeCell ref="B14:C14"/>
    <mergeCell ref="B15:C15"/>
    <mergeCell ref="A2:A3"/>
    <mergeCell ref="B2:B3"/>
    <mergeCell ref="C2:C3"/>
    <mergeCell ref="B4:C4"/>
    <mergeCell ref="A6:A29"/>
    <mergeCell ref="B6:C6"/>
    <mergeCell ref="B8:C8"/>
    <mergeCell ref="B9:C9"/>
    <mergeCell ref="B10:C10"/>
    <mergeCell ref="B11:C11"/>
    <mergeCell ref="B25:C25"/>
    <mergeCell ref="B26:C26"/>
    <mergeCell ref="B28:C28"/>
    <mergeCell ref="B29:C29"/>
    <mergeCell ref="B16:C16"/>
    <mergeCell ref="B17:C17"/>
    <mergeCell ref="B18:C18"/>
    <mergeCell ref="B19:C19"/>
    <mergeCell ref="B23:C23"/>
    <mergeCell ref="B24:C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zoomScale="130" zoomScaleNormal="130" workbookViewId="0">
      <pane xSplit="3" ySplit="3" topLeftCell="Q4" activePane="bottomRight" state="frozen"/>
      <selection pane="topRight" activeCell="F1" sqref="F1"/>
      <selection pane="bottomLeft" activeCell="A10" sqref="A10"/>
      <selection pane="bottomRight" activeCell="S5" sqref="S5"/>
    </sheetView>
  </sheetViews>
  <sheetFormatPr defaultRowHeight="15" x14ac:dyDescent="0.25"/>
  <cols>
    <col min="1" max="1" width="11.28515625" style="137" customWidth="1"/>
    <col min="2" max="2" width="55" customWidth="1"/>
    <col min="3" max="3" width="16.140625" customWidth="1"/>
    <col min="4" max="16" width="15.7109375" hidden="1" customWidth="1"/>
    <col min="17" max="17" width="15.7109375" customWidth="1"/>
  </cols>
  <sheetData>
    <row r="1" spans="1:17" s="143" customFormat="1" ht="20.25" customHeight="1" x14ac:dyDescent="0.25">
      <c r="A1" s="141"/>
      <c r="B1" s="142"/>
      <c r="C1" s="142"/>
      <c r="D1" s="242" t="s">
        <v>205</v>
      </c>
      <c r="E1" s="242"/>
      <c r="F1" s="242"/>
      <c r="G1" s="242"/>
      <c r="H1" s="242"/>
      <c r="I1" s="242"/>
      <c r="J1" s="242"/>
      <c r="K1" s="242"/>
      <c r="L1" s="242"/>
      <c r="M1" s="242"/>
      <c r="N1" s="242"/>
      <c r="O1" s="242"/>
      <c r="P1" s="242"/>
      <c r="Q1" s="242"/>
    </row>
    <row r="2" spans="1:17" s="140" customFormat="1" ht="19.5" customHeight="1" x14ac:dyDescent="0.25">
      <c r="A2" s="139"/>
      <c r="B2" s="139"/>
      <c r="C2" s="139"/>
      <c r="D2" s="138">
        <v>1</v>
      </c>
      <c r="E2" s="138">
        <v>2</v>
      </c>
      <c r="F2" s="138">
        <v>3</v>
      </c>
      <c r="G2" s="138">
        <v>4</v>
      </c>
      <c r="H2" s="138">
        <v>5</v>
      </c>
      <c r="I2" s="138">
        <v>6</v>
      </c>
      <c r="J2" s="138">
        <v>7</v>
      </c>
      <c r="K2" s="138">
        <v>8</v>
      </c>
      <c r="L2" s="138">
        <v>9</v>
      </c>
      <c r="M2" s="138">
        <v>10</v>
      </c>
      <c r="N2" s="138">
        <v>11</v>
      </c>
      <c r="O2" s="138">
        <v>12</v>
      </c>
      <c r="P2" s="138">
        <v>13</v>
      </c>
      <c r="Q2" s="138">
        <v>14</v>
      </c>
    </row>
    <row r="3" spans="1:17" s="86" customFormat="1" ht="111.75" customHeight="1" x14ac:dyDescent="0.25">
      <c r="A3" s="85"/>
      <c r="B3" s="85"/>
      <c r="C3" s="85"/>
      <c r="D3" s="70" t="s">
        <v>187</v>
      </c>
      <c r="E3" s="70" t="s">
        <v>188</v>
      </c>
      <c r="F3" s="70" t="s">
        <v>189</v>
      </c>
      <c r="G3" s="70" t="s">
        <v>190</v>
      </c>
      <c r="H3" s="70" t="s">
        <v>191</v>
      </c>
      <c r="I3" s="70" t="s">
        <v>192</v>
      </c>
      <c r="J3" s="70" t="s">
        <v>193</v>
      </c>
      <c r="K3" s="70" t="s">
        <v>194</v>
      </c>
      <c r="L3" s="70" t="s">
        <v>195</v>
      </c>
      <c r="M3" s="70" t="s">
        <v>196</v>
      </c>
      <c r="N3" s="70" t="s">
        <v>197</v>
      </c>
      <c r="O3" s="70" t="s">
        <v>198</v>
      </c>
      <c r="P3" s="70" t="s">
        <v>199</v>
      </c>
      <c r="Q3" s="70" t="s">
        <v>200</v>
      </c>
    </row>
    <row r="4" spans="1:17" ht="25.5" customHeight="1" x14ac:dyDescent="0.25">
      <c r="A4" s="283"/>
      <c r="B4" s="286" t="s">
        <v>321</v>
      </c>
      <c r="C4" s="287"/>
      <c r="D4" s="87">
        <v>2128</v>
      </c>
      <c r="E4" s="87">
        <v>7175</v>
      </c>
      <c r="F4" s="87">
        <v>1837</v>
      </c>
      <c r="G4" s="87">
        <v>1103</v>
      </c>
      <c r="H4" s="87">
        <v>2009</v>
      </c>
      <c r="I4" s="87">
        <v>1047</v>
      </c>
      <c r="J4" s="87">
        <v>1409</v>
      </c>
      <c r="K4" s="87">
        <v>1364</v>
      </c>
      <c r="L4" s="87">
        <v>1639</v>
      </c>
      <c r="M4" s="87">
        <v>1917</v>
      </c>
      <c r="N4" s="87">
        <v>1162</v>
      </c>
      <c r="O4" s="87">
        <v>753</v>
      </c>
      <c r="P4" s="87">
        <v>1050</v>
      </c>
      <c r="Q4" s="87">
        <v>919</v>
      </c>
    </row>
    <row r="5" spans="1:17" s="88" customFormat="1" ht="22.5" customHeight="1" x14ac:dyDescent="0.25">
      <c r="A5" s="284"/>
      <c r="B5" s="288" t="s">
        <v>322</v>
      </c>
      <c r="C5" s="289"/>
      <c r="D5" s="101">
        <v>2051</v>
      </c>
      <c r="E5" s="101">
        <v>11237</v>
      </c>
      <c r="F5" s="101">
        <v>2443</v>
      </c>
      <c r="G5" s="101">
        <v>1090</v>
      </c>
      <c r="H5" s="101">
        <v>1570</v>
      </c>
      <c r="I5" s="101">
        <v>2280</v>
      </c>
      <c r="J5" s="101">
        <v>3239</v>
      </c>
      <c r="K5" s="101">
        <v>2229</v>
      </c>
      <c r="L5" s="101">
        <v>1392</v>
      </c>
      <c r="M5" s="101">
        <v>4121</v>
      </c>
      <c r="N5" s="101">
        <v>2514</v>
      </c>
      <c r="O5" s="101">
        <v>1475</v>
      </c>
      <c r="P5" s="101">
        <v>1953</v>
      </c>
      <c r="Q5" s="101">
        <v>2628</v>
      </c>
    </row>
    <row r="6" spans="1:17" s="84" customFormat="1" ht="21" customHeight="1" x14ac:dyDescent="0.25">
      <c r="A6" s="285"/>
      <c r="B6" s="290" t="s">
        <v>323</v>
      </c>
      <c r="C6" s="291"/>
      <c r="D6" s="148">
        <f>D4/D5*100</f>
        <v>103.75426621160409</v>
      </c>
      <c r="E6" s="148">
        <f t="shared" ref="E6:Q6" si="0">E4/E5*100</f>
        <v>63.851561804752151</v>
      </c>
      <c r="F6" s="148">
        <f t="shared" si="0"/>
        <v>75.194433074089233</v>
      </c>
      <c r="G6" s="148">
        <f t="shared" si="0"/>
        <v>101.19266055045873</v>
      </c>
      <c r="H6" s="148">
        <f t="shared" si="0"/>
        <v>127.96178343949045</v>
      </c>
      <c r="I6" s="148">
        <f t="shared" si="0"/>
        <v>45.921052631578945</v>
      </c>
      <c r="J6" s="148">
        <f t="shared" si="0"/>
        <v>43.501080580426056</v>
      </c>
      <c r="K6" s="148">
        <f t="shared" si="0"/>
        <v>61.193360251233742</v>
      </c>
      <c r="L6" s="148">
        <f t="shared" si="0"/>
        <v>117.74425287356323</v>
      </c>
      <c r="M6" s="148">
        <f t="shared" si="0"/>
        <v>46.517835476826015</v>
      </c>
      <c r="N6" s="148">
        <f t="shared" si="0"/>
        <v>46.2211614956245</v>
      </c>
      <c r="O6" s="148">
        <f t="shared" si="0"/>
        <v>51.050847457627114</v>
      </c>
      <c r="P6" s="148">
        <f t="shared" si="0"/>
        <v>53.763440860215049</v>
      </c>
      <c r="Q6" s="148">
        <f t="shared" si="0"/>
        <v>34.969558599695588</v>
      </c>
    </row>
    <row r="7" spans="1:17" s="88" customFormat="1" ht="66" customHeight="1" x14ac:dyDescent="0.25">
      <c r="A7" s="292" t="s">
        <v>5</v>
      </c>
      <c r="B7" s="277" t="s">
        <v>324</v>
      </c>
      <c r="C7" s="277"/>
      <c r="D7" s="89">
        <v>100</v>
      </c>
      <c r="E7" s="89">
        <v>100</v>
      </c>
      <c r="F7" s="89">
        <v>99</v>
      </c>
      <c r="G7" s="89">
        <v>100</v>
      </c>
      <c r="H7" s="89">
        <v>100</v>
      </c>
      <c r="I7" s="89">
        <v>95</v>
      </c>
      <c r="J7" s="89">
        <v>96</v>
      </c>
      <c r="K7" s="89">
        <v>100</v>
      </c>
      <c r="L7" s="89">
        <v>92</v>
      </c>
      <c r="M7" s="89">
        <v>100</v>
      </c>
      <c r="N7" s="89">
        <v>98</v>
      </c>
      <c r="O7" s="89">
        <v>95</v>
      </c>
      <c r="P7" s="89">
        <v>100</v>
      </c>
      <c r="Q7" s="89">
        <v>99</v>
      </c>
    </row>
    <row r="8" spans="1:17" s="88" customFormat="1" ht="66" customHeight="1" x14ac:dyDescent="0.25">
      <c r="A8" s="293"/>
      <c r="B8" s="277" t="s">
        <v>325</v>
      </c>
      <c r="C8" s="277"/>
      <c r="D8" s="90">
        <f>D9/D10*100</f>
        <v>100</v>
      </c>
      <c r="E8" s="90">
        <f t="shared" ref="E8:Q8" si="1">E9/E10*100</f>
        <v>100</v>
      </c>
      <c r="F8" s="90">
        <f t="shared" si="1"/>
        <v>100</v>
      </c>
      <c r="G8" s="90">
        <f t="shared" si="1"/>
        <v>100</v>
      </c>
      <c r="H8" s="90">
        <f t="shared" si="1"/>
        <v>100</v>
      </c>
      <c r="I8" s="90">
        <f t="shared" si="1"/>
        <v>100</v>
      </c>
      <c r="J8" s="90">
        <f t="shared" si="1"/>
        <v>100</v>
      </c>
      <c r="K8" s="90">
        <f t="shared" si="1"/>
        <v>100</v>
      </c>
      <c r="L8" s="90">
        <f t="shared" si="1"/>
        <v>90</v>
      </c>
      <c r="M8" s="90">
        <f t="shared" si="1"/>
        <v>100</v>
      </c>
      <c r="N8" s="90">
        <f t="shared" si="1"/>
        <v>100</v>
      </c>
      <c r="O8" s="90">
        <f t="shared" si="1"/>
        <v>100</v>
      </c>
      <c r="P8" s="90">
        <f t="shared" si="1"/>
        <v>100</v>
      </c>
      <c r="Q8" s="90">
        <f t="shared" si="1"/>
        <v>100</v>
      </c>
    </row>
    <row r="9" spans="1:17" ht="42" customHeight="1" x14ac:dyDescent="0.25">
      <c r="A9" s="293"/>
      <c r="B9" s="257" t="s">
        <v>326</v>
      </c>
      <c r="C9" s="91" t="s">
        <v>327</v>
      </c>
      <c r="D9" s="87">
        <v>10</v>
      </c>
      <c r="E9" s="87">
        <v>10</v>
      </c>
      <c r="F9" s="87">
        <v>10</v>
      </c>
      <c r="G9" s="87">
        <v>10</v>
      </c>
      <c r="H9" s="87">
        <v>10</v>
      </c>
      <c r="I9" s="87">
        <v>10</v>
      </c>
      <c r="J9" s="87">
        <v>10</v>
      </c>
      <c r="K9" s="87">
        <v>10</v>
      </c>
      <c r="L9" s="87">
        <v>9</v>
      </c>
      <c r="M9" s="87">
        <v>10</v>
      </c>
      <c r="N9" s="87">
        <v>10</v>
      </c>
      <c r="O9" s="87">
        <v>10</v>
      </c>
      <c r="P9" s="87">
        <v>10</v>
      </c>
      <c r="Q9" s="87">
        <v>10</v>
      </c>
    </row>
    <row r="10" spans="1:17" ht="42" customHeight="1" x14ac:dyDescent="0.25">
      <c r="A10" s="293"/>
      <c r="B10" s="257"/>
      <c r="C10" s="91" t="s">
        <v>328</v>
      </c>
      <c r="D10" s="92">
        <v>10</v>
      </c>
      <c r="E10" s="92">
        <v>10</v>
      </c>
      <c r="F10" s="92">
        <v>10</v>
      </c>
      <c r="G10" s="92">
        <v>10</v>
      </c>
      <c r="H10" s="92">
        <v>10</v>
      </c>
      <c r="I10" s="92">
        <v>10</v>
      </c>
      <c r="J10" s="92">
        <v>10</v>
      </c>
      <c r="K10" s="92">
        <v>10</v>
      </c>
      <c r="L10" s="92">
        <v>10</v>
      </c>
      <c r="M10" s="92">
        <v>10</v>
      </c>
      <c r="N10" s="92">
        <v>10</v>
      </c>
      <c r="O10" s="92">
        <v>10</v>
      </c>
      <c r="P10" s="92">
        <v>10</v>
      </c>
      <c r="Q10" s="92">
        <v>10</v>
      </c>
    </row>
    <row r="11" spans="1:17" s="94" customFormat="1" ht="24" hidden="1" customHeight="1" x14ac:dyDescent="0.25">
      <c r="A11" s="293"/>
      <c r="B11" s="256" t="s">
        <v>329</v>
      </c>
      <c r="C11" s="256"/>
      <c r="D11" s="93">
        <v>92.307692307692307</v>
      </c>
      <c r="E11" s="93">
        <v>93.307692307692307</v>
      </c>
      <c r="F11" s="93">
        <v>94.307692307692307</v>
      </c>
      <c r="G11" s="93">
        <v>95.307692307692307</v>
      </c>
      <c r="H11" s="93">
        <v>96.307692307692307</v>
      </c>
      <c r="I11" s="93">
        <v>97.307692307692307</v>
      </c>
      <c r="J11" s="93">
        <v>98.307692307692307</v>
      </c>
      <c r="K11" s="93">
        <v>99.307692307692307</v>
      </c>
      <c r="L11" s="93">
        <v>100.30769230769199</v>
      </c>
      <c r="M11" s="93">
        <v>101.30769230769199</v>
      </c>
      <c r="N11" s="93">
        <v>102.30769230769199</v>
      </c>
      <c r="O11" s="93">
        <v>103.30769230769199</v>
      </c>
      <c r="P11" s="93">
        <v>104.30769230769199</v>
      </c>
      <c r="Q11" s="93">
        <v>105.30769230769199</v>
      </c>
    </row>
    <row r="12" spans="1:17" s="96" customFormat="1" ht="21" hidden="1" customHeight="1" x14ac:dyDescent="0.25">
      <c r="A12" s="293"/>
      <c r="B12" s="248" t="s">
        <v>330</v>
      </c>
      <c r="C12" s="248"/>
      <c r="D12" s="95">
        <f>D8-D11</f>
        <v>7.6923076923076934</v>
      </c>
      <c r="E12" s="95">
        <f t="shared" ref="E12:Q12" si="2">E8-E11</f>
        <v>6.6923076923076934</v>
      </c>
      <c r="F12" s="95">
        <f t="shared" si="2"/>
        <v>5.6923076923076934</v>
      </c>
      <c r="G12" s="95">
        <f t="shared" si="2"/>
        <v>4.6923076923076934</v>
      </c>
      <c r="H12" s="95">
        <f t="shared" si="2"/>
        <v>3.6923076923076934</v>
      </c>
      <c r="I12" s="95">
        <f t="shared" si="2"/>
        <v>2.6923076923076934</v>
      </c>
      <c r="J12" s="95">
        <f t="shared" si="2"/>
        <v>1.6923076923076934</v>
      </c>
      <c r="K12" s="95">
        <f t="shared" si="2"/>
        <v>0.6923076923076934</v>
      </c>
      <c r="L12" s="95">
        <f t="shared" si="2"/>
        <v>-10.307692307691994</v>
      </c>
      <c r="M12" s="95">
        <f t="shared" si="2"/>
        <v>-1.307692307691994</v>
      </c>
      <c r="N12" s="95">
        <f t="shared" si="2"/>
        <v>-2.307692307691994</v>
      </c>
      <c r="O12" s="95">
        <f t="shared" si="2"/>
        <v>-3.307692307691994</v>
      </c>
      <c r="P12" s="95">
        <f t="shared" si="2"/>
        <v>-4.307692307691994</v>
      </c>
      <c r="Q12" s="95">
        <f t="shared" si="2"/>
        <v>-5.307692307691994</v>
      </c>
    </row>
    <row r="13" spans="1:17" s="88" customFormat="1" ht="63.75" customHeight="1" x14ac:dyDescent="0.25">
      <c r="A13" s="293"/>
      <c r="B13" s="277" t="s">
        <v>331</v>
      </c>
      <c r="C13" s="277"/>
      <c r="D13" s="90">
        <v>100</v>
      </c>
      <c r="E13" s="90">
        <v>100</v>
      </c>
      <c r="F13" s="90">
        <v>97.872340425531917</v>
      </c>
      <c r="G13" s="90">
        <v>100</v>
      </c>
      <c r="H13" s="90">
        <v>100</v>
      </c>
      <c r="I13" s="90">
        <v>89.130434782608688</v>
      </c>
      <c r="J13" s="90">
        <v>91.489361702127653</v>
      </c>
      <c r="K13" s="90">
        <v>100</v>
      </c>
      <c r="L13" s="90">
        <v>93.333333333333329</v>
      </c>
      <c r="M13" s="90">
        <v>100</v>
      </c>
      <c r="N13" s="90">
        <v>95.652173913043484</v>
      </c>
      <c r="O13" s="90">
        <v>89.130434782608688</v>
      </c>
      <c r="P13" s="90">
        <v>100</v>
      </c>
      <c r="Q13" s="90">
        <v>97.872340425531917</v>
      </c>
    </row>
    <row r="14" spans="1:17" ht="40.5" customHeight="1" x14ac:dyDescent="0.25">
      <c r="A14" s="293"/>
      <c r="B14" s="257" t="s">
        <v>332</v>
      </c>
      <c r="C14" s="91" t="s">
        <v>327</v>
      </c>
      <c r="D14" s="87">
        <v>46</v>
      </c>
      <c r="E14" s="87">
        <v>47</v>
      </c>
      <c r="F14" s="87">
        <v>46</v>
      </c>
      <c r="G14" s="87">
        <v>46</v>
      </c>
      <c r="H14" s="87">
        <v>47</v>
      </c>
      <c r="I14" s="87">
        <v>41</v>
      </c>
      <c r="J14" s="87">
        <v>43</v>
      </c>
      <c r="K14" s="87">
        <v>47</v>
      </c>
      <c r="L14" s="87">
        <v>42</v>
      </c>
      <c r="M14" s="87">
        <v>46</v>
      </c>
      <c r="N14" s="87">
        <v>44</v>
      </c>
      <c r="O14" s="87">
        <v>41</v>
      </c>
      <c r="P14" s="87">
        <v>45</v>
      </c>
      <c r="Q14" s="87">
        <v>46</v>
      </c>
    </row>
    <row r="15" spans="1:17" ht="42.75" customHeight="1" x14ac:dyDescent="0.25">
      <c r="A15" s="293"/>
      <c r="B15" s="257"/>
      <c r="C15" s="91" t="s">
        <v>328</v>
      </c>
      <c r="D15" s="87">
        <v>46</v>
      </c>
      <c r="E15" s="87">
        <v>47</v>
      </c>
      <c r="F15" s="87">
        <v>47</v>
      </c>
      <c r="G15" s="87">
        <v>46</v>
      </c>
      <c r="H15" s="87">
        <v>47</v>
      </c>
      <c r="I15" s="87">
        <v>46</v>
      </c>
      <c r="J15" s="87">
        <v>47</v>
      </c>
      <c r="K15" s="87">
        <v>47</v>
      </c>
      <c r="L15" s="87">
        <v>45</v>
      </c>
      <c r="M15" s="87">
        <v>46</v>
      </c>
      <c r="N15" s="87">
        <v>46</v>
      </c>
      <c r="O15" s="87">
        <v>46</v>
      </c>
      <c r="P15" s="87">
        <v>45</v>
      </c>
      <c r="Q15" s="87">
        <v>47</v>
      </c>
    </row>
    <row r="16" spans="1:17" s="94" customFormat="1" ht="24" hidden="1" customHeight="1" x14ac:dyDescent="0.25">
      <c r="A16" s="293"/>
      <c r="B16" s="256" t="s">
        <v>333</v>
      </c>
      <c r="C16" s="256"/>
      <c r="D16" s="93">
        <v>90.909090909090907</v>
      </c>
      <c r="E16" s="93">
        <v>91.909090909090907</v>
      </c>
      <c r="F16" s="93">
        <v>92.909090909090907</v>
      </c>
      <c r="G16" s="93">
        <v>93.909090909090907</v>
      </c>
      <c r="H16" s="93">
        <v>94.909090909090907</v>
      </c>
      <c r="I16" s="93">
        <v>95.909090909090907</v>
      </c>
      <c r="J16" s="93">
        <v>96.909090909090907</v>
      </c>
      <c r="K16" s="93">
        <v>97.909090909090907</v>
      </c>
      <c r="L16" s="93">
        <v>98.909090909090907</v>
      </c>
      <c r="M16" s="93">
        <v>99.909090909090907</v>
      </c>
      <c r="N16" s="93">
        <v>100.90909090909101</v>
      </c>
      <c r="O16" s="93">
        <v>101.90909090909101</v>
      </c>
      <c r="P16" s="93">
        <v>102.90909090909101</v>
      </c>
      <c r="Q16" s="93">
        <v>103.90909090909101</v>
      </c>
    </row>
    <row r="17" spans="1:17" s="96" customFormat="1" ht="21" hidden="1" customHeight="1" x14ac:dyDescent="0.25">
      <c r="A17" s="293"/>
      <c r="B17" s="248" t="s">
        <v>330</v>
      </c>
      <c r="C17" s="248"/>
      <c r="D17" s="97">
        <f>D13-D16</f>
        <v>9.0909090909090935</v>
      </c>
      <c r="E17" s="97">
        <f t="shared" ref="E17:Q17" si="3">E13-E16</f>
        <v>8.0909090909090935</v>
      </c>
      <c r="F17" s="97">
        <f t="shared" si="3"/>
        <v>4.9632495164410102</v>
      </c>
      <c r="G17" s="97">
        <f t="shared" si="3"/>
        <v>6.0909090909090935</v>
      </c>
      <c r="H17" s="97">
        <f t="shared" si="3"/>
        <v>5.0909090909090935</v>
      </c>
      <c r="I17" s="97">
        <f t="shared" si="3"/>
        <v>-6.7786561264822183</v>
      </c>
      <c r="J17" s="97">
        <f t="shared" si="3"/>
        <v>-5.4197292069632539</v>
      </c>
      <c r="K17" s="97">
        <f t="shared" si="3"/>
        <v>2.0909090909090935</v>
      </c>
      <c r="L17" s="97">
        <f t="shared" si="3"/>
        <v>-5.5757575757575779</v>
      </c>
      <c r="M17" s="97">
        <f t="shared" si="3"/>
        <v>9.0909090909093493E-2</v>
      </c>
      <c r="N17" s="97">
        <f t="shared" si="3"/>
        <v>-5.2569169960475222</v>
      </c>
      <c r="O17" s="97">
        <f t="shared" si="3"/>
        <v>-12.778656126482318</v>
      </c>
      <c r="P17" s="97">
        <f t="shared" si="3"/>
        <v>-2.909090909091006</v>
      </c>
      <c r="Q17" s="97">
        <f t="shared" si="3"/>
        <v>-6.0367504835590893</v>
      </c>
    </row>
    <row r="18" spans="1:17" s="94" customFormat="1" ht="20.25" hidden="1" customHeight="1" x14ac:dyDescent="0.25">
      <c r="A18" s="293"/>
      <c r="B18" s="256" t="s">
        <v>334</v>
      </c>
      <c r="C18" s="256"/>
      <c r="D18" s="93">
        <v>91.61</v>
      </c>
      <c r="E18" s="93">
        <v>92.61</v>
      </c>
      <c r="F18" s="93">
        <v>93.61</v>
      </c>
      <c r="G18" s="93">
        <v>94.61</v>
      </c>
      <c r="H18" s="93">
        <v>95.61</v>
      </c>
      <c r="I18" s="93">
        <v>96.61</v>
      </c>
      <c r="J18" s="93">
        <v>97.61</v>
      </c>
      <c r="K18" s="93">
        <v>98.61</v>
      </c>
      <c r="L18" s="93">
        <v>99.61</v>
      </c>
      <c r="M18" s="93">
        <v>100.61</v>
      </c>
      <c r="N18" s="93">
        <v>101.61</v>
      </c>
      <c r="O18" s="93">
        <v>102.61</v>
      </c>
      <c r="P18" s="93">
        <v>103.61</v>
      </c>
      <c r="Q18" s="93">
        <v>104.61</v>
      </c>
    </row>
    <row r="19" spans="1:17" s="96" customFormat="1" ht="21" hidden="1" customHeight="1" x14ac:dyDescent="0.25">
      <c r="A19" s="293"/>
      <c r="B19" s="248" t="s">
        <v>330</v>
      </c>
      <c r="C19" s="248"/>
      <c r="D19" s="98">
        <f>D7-D18</f>
        <v>8.39</v>
      </c>
      <c r="E19" s="98">
        <f t="shared" ref="E19:Q19" si="4">E7-E18</f>
        <v>7.3900000000000006</v>
      </c>
      <c r="F19" s="98">
        <f t="shared" si="4"/>
        <v>5.3900000000000006</v>
      </c>
      <c r="G19" s="98">
        <f t="shared" si="4"/>
        <v>5.3900000000000006</v>
      </c>
      <c r="H19" s="98">
        <f t="shared" si="4"/>
        <v>4.3900000000000006</v>
      </c>
      <c r="I19" s="98">
        <f t="shared" si="4"/>
        <v>-1.6099999999999994</v>
      </c>
      <c r="J19" s="98">
        <f t="shared" si="4"/>
        <v>-1.6099999999999994</v>
      </c>
      <c r="K19" s="98">
        <f t="shared" si="4"/>
        <v>1.3900000000000006</v>
      </c>
      <c r="L19" s="98">
        <f t="shared" si="4"/>
        <v>-7.6099999999999994</v>
      </c>
      <c r="M19" s="98">
        <f t="shared" si="4"/>
        <v>-0.60999999999999943</v>
      </c>
      <c r="N19" s="98">
        <f t="shared" si="4"/>
        <v>-3.6099999999999994</v>
      </c>
      <c r="O19" s="98">
        <f t="shared" si="4"/>
        <v>-7.6099999999999994</v>
      </c>
      <c r="P19" s="98">
        <f t="shared" si="4"/>
        <v>-3.6099999999999994</v>
      </c>
      <c r="Q19" s="98">
        <f t="shared" si="4"/>
        <v>-5.6099999999999994</v>
      </c>
    </row>
    <row r="20" spans="1:17" s="88" customFormat="1" ht="55.5" customHeight="1" x14ac:dyDescent="0.25">
      <c r="A20" s="250" t="s">
        <v>14</v>
      </c>
      <c r="B20" s="277" t="s">
        <v>335</v>
      </c>
      <c r="C20" s="277"/>
      <c r="D20" s="89">
        <f>IF(D21="больше 3",100,D21*30)</f>
        <v>100</v>
      </c>
      <c r="E20" s="89">
        <f t="shared" ref="E20:Q20" si="5">IF(E21="больше 3",100,E21*30)</f>
        <v>100</v>
      </c>
      <c r="F20" s="89">
        <f t="shared" si="5"/>
        <v>100</v>
      </c>
      <c r="G20" s="89">
        <f t="shared" si="5"/>
        <v>100</v>
      </c>
      <c r="H20" s="89">
        <f t="shared" si="5"/>
        <v>100</v>
      </c>
      <c r="I20" s="89">
        <f t="shared" si="5"/>
        <v>100</v>
      </c>
      <c r="J20" s="89">
        <f t="shared" si="5"/>
        <v>100</v>
      </c>
      <c r="K20" s="89">
        <f t="shared" si="5"/>
        <v>100</v>
      </c>
      <c r="L20" s="89">
        <f t="shared" si="5"/>
        <v>100</v>
      </c>
      <c r="M20" s="89">
        <f t="shared" si="5"/>
        <v>100</v>
      </c>
      <c r="N20" s="89">
        <f t="shared" si="5"/>
        <v>100</v>
      </c>
      <c r="O20" s="89">
        <f t="shared" si="5"/>
        <v>100</v>
      </c>
      <c r="P20" s="89">
        <f t="shared" si="5"/>
        <v>100</v>
      </c>
      <c r="Q20" s="89">
        <f t="shared" si="5"/>
        <v>100</v>
      </c>
    </row>
    <row r="21" spans="1:17" ht="66.75" customHeight="1" x14ac:dyDescent="0.25">
      <c r="A21" s="251"/>
      <c r="B21" s="278" t="s">
        <v>336</v>
      </c>
      <c r="C21" s="279"/>
      <c r="D21" s="99" t="s">
        <v>337</v>
      </c>
      <c r="E21" s="99" t="s">
        <v>337</v>
      </c>
      <c r="F21" s="99" t="s">
        <v>337</v>
      </c>
      <c r="G21" s="99" t="s">
        <v>337</v>
      </c>
      <c r="H21" s="99" t="s">
        <v>337</v>
      </c>
      <c r="I21" s="99" t="s">
        <v>337</v>
      </c>
      <c r="J21" s="99" t="s">
        <v>337</v>
      </c>
      <c r="K21" s="99" t="s">
        <v>337</v>
      </c>
      <c r="L21" s="99" t="s">
        <v>337</v>
      </c>
      <c r="M21" s="99" t="s">
        <v>337</v>
      </c>
      <c r="N21" s="99" t="s">
        <v>337</v>
      </c>
      <c r="O21" s="99" t="s">
        <v>337</v>
      </c>
      <c r="P21" s="99" t="s">
        <v>337</v>
      </c>
      <c r="Q21" s="99" t="s">
        <v>337</v>
      </c>
    </row>
    <row r="22" spans="1:17" s="94" customFormat="1" ht="26.25" hidden="1" customHeight="1" x14ac:dyDescent="0.25">
      <c r="A22" s="251"/>
      <c r="B22" s="280" t="s">
        <v>338</v>
      </c>
      <c r="C22" s="280"/>
      <c r="D22" s="93">
        <v>90</v>
      </c>
      <c r="E22" s="93">
        <v>91</v>
      </c>
      <c r="F22" s="93">
        <v>92</v>
      </c>
      <c r="G22" s="93">
        <v>93</v>
      </c>
      <c r="H22" s="93">
        <v>94</v>
      </c>
      <c r="I22" s="93">
        <v>95</v>
      </c>
      <c r="J22" s="93">
        <v>96</v>
      </c>
      <c r="K22" s="93">
        <v>97</v>
      </c>
      <c r="L22" s="93">
        <v>98</v>
      </c>
      <c r="M22" s="93">
        <v>99</v>
      </c>
      <c r="N22" s="93">
        <v>100</v>
      </c>
      <c r="O22" s="93">
        <v>101</v>
      </c>
      <c r="P22" s="93">
        <v>102</v>
      </c>
      <c r="Q22" s="93">
        <v>103</v>
      </c>
    </row>
    <row r="23" spans="1:17" s="96" customFormat="1" ht="21" hidden="1" customHeight="1" x14ac:dyDescent="0.25">
      <c r="A23" s="252"/>
      <c r="B23" s="281" t="s">
        <v>330</v>
      </c>
      <c r="C23" s="281"/>
      <c r="D23" s="100">
        <f t="shared" ref="D23:Q23" si="6">D20-D22</f>
        <v>10</v>
      </c>
      <c r="E23" s="100">
        <f t="shared" si="6"/>
        <v>9</v>
      </c>
      <c r="F23" s="100">
        <f t="shared" si="6"/>
        <v>8</v>
      </c>
      <c r="G23" s="100">
        <f t="shared" si="6"/>
        <v>7</v>
      </c>
      <c r="H23" s="100">
        <f t="shared" si="6"/>
        <v>6</v>
      </c>
      <c r="I23" s="100">
        <f t="shared" si="6"/>
        <v>5</v>
      </c>
      <c r="J23" s="100">
        <f t="shared" si="6"/>
        <v>4</v>
      </c>
      <c r="K23" s="100">
        <f t="shared" si="6"/>
        <v>3</v>
      </c>
      <c r="L23" s="100">
        <f t="shared" si="6"/>
        <v>2</v>
      </c>
      <c r="M23" s="100">
        <f t="shared" si="6"/>
        <v>1</v>
      </c>
      <c r="N23" s="100">
        <f t="shared" si="6"/>
        <v>0</v>
      </c>
      <c r="O23" s="100">
        <f t="shared" si="6"/>
        <v>-1</v>
      </c>
      <c r="P23" s="100">
        <f t="shared" si="6"/>
        <v>-2</v>
      </c>
      <c r="Q23" s="100">
        <f t="shared" si="6"/>
        <v>-3</v>
      </c>
    </row>
    <row r="24" spans="1:17" s="88" customFormat="1" ht="48.75" customHeight="1" x14ac:dyDescent="0.25">
      <c r="A24" s="250" t="s">
        <v>49</v>
      </c>
      <c r="B24" s="277" t="s">
        <v>339</v>
      </c>
      <c r="C24" s="277"/>
      <c r="D24" s="89">
        <v>99</v>
      </c>
      <c r="E24" s="89">
        <v>99</v>
      </c>
      <c r="F24" s="89">
        <v>99</v>
      </c>
      <c r="G24" s="89">
        <v>99</v>
      </c>
      <c r="H24" s="89">
        <v>100</v>
      </c>
      <c r="I24" s="89">
        <v>97</v>
      </c>
      <c r="J24" s="89">
        <v>99</v>
      </c>
      <c r="K24" s="89">
        <v>99</v>
      </c>
      <c r="L24" s="89">
        <v>100</v>
      </c>
      <c r="M24" s="89">
        <v>99</v>
      </c>
      <c r="N24" s="89">
        <v>99</v>
      </c>
      <c r="O24" s="89">
        <v>98</v>
      </c>
      <c r="P24" s="89">
        <v>98</v>
      </c>
      <c r="Q24" s="89">
        <v>99</v>
      </c>
    </row>
    <row r="25" spans="1:17" s="88" customFormat="1" ht="54" customHeight="1" x14ac:dyDescent="0.25">
      <c r="A25" s="251"/>
      <c r="B25" s="253" t="s">
        <v>340</v>
      </c>
      <c r="C25" s="253"/>
      <c r="D25" s="90">
        <v>99.70252850768469</v>
      </c>
      <c r="E25" s="90">
        <v>98.532710280373834</v>
      </c>
      <c r="F25" s="90">
        <v>99.145299145299148</v>
      </c>
      <c r="G25" s="90">
        <v>99.596774193548384</v>
      </c>
      <c r="H25" s="90">
        <v>99.793495095508518</v>
      </c>
      <c r="I25" s="90">
        <v>97.830802603036886</v>
      </c>
      <c r="J25" s="90">
        <v>99.42070963070239</v>
      </c>
      <c r="K25" s="90">
        <v>98.518072289156621</v>
      </c>
      <c r="L25" s="90">
        <v>99.751552795031046</v>
      </c>
      <c r="M25" s="90">
        <v>98.500277623542473</v>
      </c>
      <c r="N25" s="90">
        <v>99.155722326454026</v>
      </c>
      <c r="O25" s="90">
        <v>98.4375</v>
      </c>
      <c r="P25" s="90">
        <v>99.054621848739501</v>
      </c>
      <c r="Q25" s="90">
        <v>99.200913242009136</v>
      </c>
    </row>
    <row r="26" spans="1:17" ht="57" customHeight="1" x14ac:dyDescent="0.25">
      <c r="A26" s="251"/>
      <c r="B26" s="257" t="s">
        <v>341</v>
      </c>
      <c r="C26" s="87" t="s">
        <v>50</v>
      </c>
      <c r="D26" s="102">
        <v>2011</v>
      </c>
      <c r="E26" s="102">
        <v>7029</v>
      </c>
      <c r="F26" s="102">
        <v>1740</v>
      </c>
      <c r="G26" s="102">
        <v>988</v>
      </c>
      <c r="H26" s="102">
        <v>1933</v>
      </c>
      <c r="I26" s="102">
        <v>902</v>
      </c>
      <c r="J26" s="102">
        <v>1373</v>
      </c>
      <c r="K26" s="102">
        <v>1239</v>
      </c>
      <c r="L26" s="102">
        <v>1606</v>
      </c>
      <c r="M26" s="102">
        <v>1792</v>
      </c>
      <c r="N26" s="102">
        <v>1057</v>
      </c>
      <c r="O26" s="102">
        <v>693</v>
      </c>
      <c r="P26" s="102">
        <v>943</v>
      </c>
      <c r="Q26" s="102">
        <v>869</v>
      </c>
    </row>
    <row r="27" spans="1:17" ht="50.25" customHeight="1" x14ac:dyDescent="0.25">
      <c r="A27" s="251"/>
      <c r="B27" s="257"/>
      <c r="C27" s="87" t="s">
        <v>51</v>
      </c>
      <c r="D27" s="103">
        <v>2017</v>
      </c>
      <c r="E27" s="103">
        <v>7062</v>
      </c>
      <c r="F27" s="103">
        <v>1755</v>
      </c>
      <c r="G27" s="103">
        <v>992</v>
      </c>
      <c r="H27" s="103">
        <v>1937</v>
      </c>
      <c r="I27" s="103">
        <v>922</v>
      </c>
      <c r="J27" s="103">
        <v>1381</v>
      </c>
      <c r="K27" s="103">
        <v>1245</v>
      </c>
      <c r="L27" s="103">
        <v>1610</v>
      </c>
      <c r="M27" s="103">
        <v>1801</v>
      </c>
      <c r="N27" s="103">
        <v>1066</v>
      </c>
      <c r="O27" s="103">
        <v>704</v>
      </c>
      <c r="P27" s="103">
        <v>952</v>
      </c>
      <c r="Q27" s="103">
        <v>876</v>
      </c>
    </row>
    <row r="28" spans="1:17" s="94" customFormat="1" hidden="1" x14ac:dyDescent="0.25">
      <c r="A28" s="251"/>
      <c r="B28" s="256" t="s">
        <v>342</v>
      </c>
      <c r="C28" s="256"/>
      <c r="D28" s="93">
        <v>97.4</v>
      </c>
      <c r="E28" s="93">
        <v>98.4</v>
      </c>
      <c r="F28" s="93">
        <v>99.4</v>
      </c>
      <c r="G28" s="93">
        <v>100.4</v>
      </c>
      <c r="H28" s="93">
        <v>101.4</v>
      </c>
      <c r="I28" s="93">
        <v>102.4</v>
      </c>
      <c r="J28" s="93">
        <v>103.4</v>
      </c>
      <c r="K28" s="93">
        <v>104.4</v>
      </c>
      <c r="L28" s="93">
        <v>105.4</v>
      </c>
      <c r="M28" s="93">
        <v>106.4</v>
      </c>
      <c r="N28" s="93">
        <v>107.4</v>
      </c>
      <c r="O28" s="93">
        <v>108.4</v>
      </c>
      <c r="P28" s="93">
        <v>109.4</v>
      </c>
      <c r="Q28" s="93">
        <v>110.4</v>
      </c>
    </row>
    <row r="29" spans="1:17" s="96" customFormat="1" ht="21" hidden="1" customHeight="1" x14ac:dyDescent="0.25">
      <c r="A29" s="251"/>
      <c r="B29" s="274" t="s">
        <v>330</v>
      </c>
      <c r="C29" s="274"/>
      <c r="D29" s="95">
        <f t="shared" ref="D29:Q29" si="7">D25-D28</f>
        <v>2.3025285076846842</v>
      </c>
      <c r="E29" s="95">
        <f t="shared" si="7"/>
        <v>0.13271028037382848</v>
      </c>
      <c r="F29" s="95">
        <f t="shared" si="7"/>
        <v>-0.25470085470085735</v>
      </c>
      <c r="G29" s="95">
        <f t="shared" si="7"/>
        <v>-0.80322580645162134</v>
      </c>
      <c r="H29" s="95">
        <f t="shared" si="7"/>
        <v>-1.6065049044914872</v>
      </c>
      <c r="I29" s="95">
        <f t="shared" si="7"/>
        <v>-4.5691973969631192</v>
      </c>
      <c r="J29" s="95">
        <f t="shared" si="7"/>
        <v>-3.9792903692976154</v>
      </c>
      <c r="K29" s="95">
        <f t="shared" si="7"/>
        <v>-5.8819277108433852</v>
      </c>
      <c r="L29" s="95">
        <f t="shared" si="7"/>
        <v>-5.64844720496896</v>
      </c>
      <c r="M29" s="95">
        <f t="shared" si="7"/>
        <v>-7.8997223764575324</v>
      </c>
      <c r="N29" s="95">
        <f t="shared" si="7"/>
        <v>-8.2442776735459802</v>
      </c>
      <c r="O29" s="95">
        <f t="shared" si="7"/>
        <v>-9.9625000000000057</v>
      </c>
      <c r="P29" s="95">
        <f t="shared" si="7"/>
        <v>-10.345378151260505</v>
      </c>
      <c r="Q29" s="95">
        <f t="shared" si="7"/>
        <v>-11.19908675799087</v>
      </c>
    </row>
    <row r="30" spans="1:17" s="88" customFormat="1" ht="48" customHeight="1" x14ac:dyDescent="0.25">
      <c r="A30" s="251"/>
      <c r="B30" s="253" t="s">
        <v>343</v>
      </c>
      <c r="C30" s="253"/>
      <c r="D30" s="90">
        <v>99.387129724208378</v>
      </c>
      <c r="E30" s="90">
        <v>99.337561663143063</v>
      </c>
      <c r="F30" s="90">
        <v>97.98545047565753</v>
      </c>
      <c r="G30" s="90">
        <v>99.243140964995263</v>
      </c>
      <c r="H30" s="90">
        <v>99.688958009331259</v>
      </c>
      <c r="I30" s="90">
        <v>96.589524969549331</v>
      </c>
      <c r="J30" s="90">
        <v>99.346879535558784</v>
      </c>
      <c r="K30" s="90">
        <v>98.408710217755441</v>
      </c>
      <c r="L30" s="90">
        <v>99.373433583959908</v>
      </c>
      <c r="M30" s="90">
        <v>98.843612334801762</v>
      </c>
      <c r="N30" s="90">
        <v>97.532289628180038</v>
      </c>
      <c r="O30" s="90">
        <v>97.956204379562038</v>
      </c>
      <c r="P30" s="90">
        <v>97.948717948717942</v>
      </c>
      <c r="Q30" s="90">
        <v>98.097502972651611</v>
      </c>
    </row>
    <row r="31" spans="1:17" ht="55.5" customHeight="1" x14ac:dyDescent="0.25">
      <c r="A31" s="251"/>
      <c r="B31" s="275" t="s">
        <v>344</v>
      </c>
      <c r="C31" s="87" t="s">
        <v>50</v>
      </c>
      <c r="D31" s="127">
        <v>1946</v>
      </c>
      <c r="E31" s="127">
        <v>7048</v>
      </c>
      <c r="F31" s="127">
        <v>1751</v>
      </c>
      <c r="G31" s="127">
        <v>1049</v>
      </c>
      <c r="H31" s="127">
        <v>1923</v>
      </c>
      <c r="I31" s="127">
        <v>793</v>
      </c>
      <c r="J31" s="127">
        <v>1369</v>
      </c>
      <c r="K31" s="127">
        <v>1175</v>
      </c>
      <c r="L31" s="127">
        <v>1586</v>
      </c>
      <c r="M31" s="127">
        <v>1795</v>
      </c>
      <c r="N31" s="127">
        <v>1007</v>
      </c>
      <c r="O31" s="127">
        <v>671</v>
      </c>
      <c r="P31" s="127">
        <v>955</v>
      </c>
      <c r="Q31" s="127">
        <v>825</v>
      </c>
    </row>
    <row r="32" spans="1:17" ht="51" customHeight="1" x14ac:dyDescent="0.25">
      <c r="A32" s="251"/>
      <c r="B32" s="276"/>
      <c r="C32" s="87" t="s">
        <v>51</v>
      </c>
      <c r="D32" s="103">
        <v>1958</v>
      </c>
      <c r="E32" s="103">
        <v>7095</v>
      </c>
      <c r="F32" s="103">
        <v>1787</v>
      </c>
      <c r="G32" s="103">
        <v>1057</v>
      </c>
      <c r="H32" s="103">
        <v>1929</v>
      </c>
      <c r="I32" s="103">
        <v>821</v>
      </c>
      <c r="J32" s="103">
        <v>1378</v>
      </c>
      <c r="K32" s="103">
        <v>1194</v>
      </c>
      <c r="L32" s="103">
        <v>1596</v>
      </c>
      <c r="M32" s="103">
        <v>1816</v>
      </c>
      <c r="N32" s="103">
        <v>1022</v>
      </c>
      <c r="O32" s="103">
        <v>685</v>
      </c>
      <c r="P32" s="103">
        <v>975</v>
      </c>
      <c r="Q32" s="103">
        <v>841</v>
      </c>
    </row>
    <row r="33" spans="1:17" s="94" customFormat="1" hidden="1" x14ac:dyDescent="0.25">
      <c r="A33" s="251"/>
      <c r="B33" s="256" t="s">
        <v>345</v>
      </c>
      <c r="C33" s="256"/>
      <c r="D33" s="93">
        <v>94.7</v>
      </c>
      <c r="E33" s="93">
        <v>95.7</v>
      </c>
      <c r="F33" s="93">
        <v>96.7</v>
      </c>
      <c r="G33" s="93">
        <v>97.7</v>
      </c>
      <c r="H33" s="93">
        <v>98.7</v>
      </c>
      <c r="I33" s="93">
        <v>99.7</v>
      </c>
      <c r="J33" s="93">
        <v>100.7</v>
      </c>
      <c r="K33" s="93">
        <v>101.7</v>
      </c>
      <c r="L33" s="93">
        <v>102.7</v>
      </c>
      <c r="M33" s="93">
        <v>103.7</v>
      </c>
      <c r="N33" s="93">
        <v>104.7</v>
      </c>
      <c r="O33" s="93">
        <v>105.7</v>
      </c>
      <c r="P33" s="93">
        <v>106.7</v>
      </c>
      <c r="Q33" s="93">
        <v>107.7</v>
      </c>
    </row>
    <row r="34" spans="1:17" s="96" customFormat="1" ht="21" hidden="1" customHeight="1" x14ac:dyDescent="0.25">
      <c r="A34" s="251"/>
      <c r="B34" s="248" t="s">
        <v>330</v>
      </c>
      <c r="C34" s="248"/>
      <c r="D34" s="95">
        <f t="shared" ref="D34:Q34" si="8">D30-D33</f>
        <v>4.6871297242083756</v>
      </c>
      <c r="E34" s="95">
        <f t="shared" si="8"/>
        <v>3.6375616631430603</v>
      </c>
      <c r="F34" s="95">
        <f t="shared" si="8"/>
        <v>1.2854504756575267</v>
      </c>
      <c r="G34" s="95">
        <f t="shared" si="8"/>
        <v>1.5431409649952599</v>
      </c>
      <c r="H34" s="95">
        <f t="shared" si="8"/>
        <v>0.98895800933125599</v>
      </c>
      <c r="I34" s="95">
        <f t="shared" si="8"/>
        <v>-3.1104750304506723</v>
      </c>
      <c r="J34" s="95">
        <f t="shared" si="8"/>
        <v>-1.3531204644412185</v>
      </c>
      <c r="K34" s="95">
        <f t="shared" si="8"/>
        <v>-3.2912897822445615</v>
      </c>
      <c r="L34" s="95">
        <f t="shared" si="8"/>
        <v>-3.3265664160400945</v>
      </c>
      <c r="M34" s="95">
        <f t="shared" si="8"/>
        <v>-4.8563876651982412</v>
      </c>
      <c r="N34" s="95">
        <f t="shared" si="8"/>
        <v>-7.1677103718199646</v>
      </c>
      <c r="O34" s="95">
        <f t="shared" si="8"/>
        <v>-7.7437956204379645</v>
      </c>
      <c r="P34" s="95">
        <f t="shared" si="8"/>
        <v>-8.751282051282061</v>
      </c>
      <c r="Q34" s="95">
        <f t="shared" si="8"/>
        <v>-9.6024970273483916</v>
      </c>
    </row>
    <row r="35" spans="1:17" s="94" customFormat="1" hidden="1" x14ac:dyDescent="0.25">
      <c r="A35" s="251"/>
      <c r="B35" s="256" t="s">
        <v>346</v>
      </c>
      <c r="C35" s="256"/>
      <c r="D35" s="93">
        <v>96.050000000000011</v>
      </c>
      <c r="E35" s="93">
        <v>97.05</v>
      </c>
      <c r="F35" s="93">
        <v>98.05</v>
      </c>
      <c r="G35" s="93">
        <v>99.05</v>
      </c>
      <c r="H35" s="93">
        <v>100.05</v>
      </c>
      <c r="I35" s="93">
        <v>101.05</v>
      </c>
      <c r="J35" s="93">
        <v>102.05</v>
      </c>
      <c r="K35" s="93">
        <v>103.05</v>
      </c>
      <c r="L35" s="93">
        <v>104.05</v>
      </c>
      <c r="M35" s="93">
        <v>105.05</v>
      </c>
      <c r="N35" s="93">
        <v>106.05</v>
      </c>
      <c r="O35" s="93">
        <v>107.05</v>
      </c>
      <c r="P35" s="93">
        <v>108.05</v>
      </c>
      <c r="Q35" s="93">
        <v>109.05</v>
      </c>
    </row>
    <row r="36" spans="1:17" hidden="1" x14ac:dyDescent="0.25">
      <c r="A36" s="252"/>
      <c r="B36" s="282" t="s">
        <v>330</v>
      </c>
      <c r="C36" s="282"/>
      <c r="D36" s="95">
        <f t="shared" ref="D36:Q36" si="9">D24-D35</f>
        <v>2.9499999999999886</v>
      </c>
      <c r="E36" s="95">
        <f t="shared" si="9"/>
        <v>1.9500000000000028</v>
      </c>
      <c r="F36" s="95">
        <f t="shared" si="9"/>
        <v>0.95000000000000284</v>
      </c>
      <c r="G36" s="95">
        <f t="shared" si="9"/>
        <v>-4.9999999999997158E-2</v>
      </c>
      <c r="H36" s="95">
        <f t="shared" si="9"/>
        <v>-4.9999999999997158E-2</v>
      </c>
      <c r="I36" s="95">
        <f t="shared" si="9"/>
        <v>-4.0499999999999972</v>
      </c>
      <c r="J36" s="95">
        <f t="shared" si="9"/>
        <v>-3.0499999999999972</v>
      </c>
      <c r="K36" s="95">
        <f t="shared" si="9"/>
        <v>-4.0499999999999972</v>
      </c>
      <c r="L36" s="95">
        <f t="shared" si="9"/>
        <v>-4.0499999999999972</v>
      </c>
      <c r="M36" s="95">
        <f t="shared" si="9"/>
        <v>-6.0499999999999972</v>
      </c>
      <c r="N36" s="95">
        <f t="shared" si="9"/>
        <v>-7.0499999999999972</v>
      </c>
      <c r="O36" s="95">
        <f t="shared" si="9"/>
        <v>-9.0499999999999972</v>
      </c>
      <c r="P36" s="95">
        <f t="shared" si="9"/>
        <v>-10.049999999999997</v>
      </c>
      <c r="Q36" s="95">
        <f t="shared" si="9"/>
        <v>-10.049999999999997</v>
      </c>
    </row>
    <row r="37" spans="1:17" s="106" customFormat="1" ht="21" hidden="1" customHeight="1" x14ac:dyDescent="0.25">
      <c r="A37" s="243" t="s">
        <v>347</v>
      </c>
      <c r="B37" s="104" t="s">
        <v>348</v>
      </c>
      <c r="C37" s="104"/>
      <c r="D37" s="105"/>
      <c r="E37" s="105"/>
      <c r="F37" s="105"/>
      <c r="G37" s="105"/>
      <c r="H37" s="105"/>
      <c r="I37" s="105"/>
      <c r="J37" s="105"/>
      <c r="K37" s="105"/>
      <c r="L37" s="105"/>
      <c r="M37" s="105"/>
      <c r="N37" s="105"/>
      <c r="O37" s="105"/>
      <c r="P37" s="105"/>
      <c r="Q37" s="105"/>
    </row>
    <row r="38" spans="1:17" s="94" customFormat="1" ht="15" hidden="1" customHeight="1" x14ac:dyDescent="0.25">
      <c r="A38" s="244"/>
      <c r="B38" s="271" t="s">
        <v>349</v>
      </c>
      <c r="C38" s="271"/>
      <c r="D38" s="93"/>
      <c r="E38" s="93"/>
      <c r="F38" s="93"/>
      <c r="G38" s="93"/>
      <c r="H38" s="93"/>
      <c r="I38" s="93"/>
      <c r="J38" s="93"/>
      <c r="K38" s="93"/>
      <c r="L38" s="93"/>
      <c r="M38" s="93"/>
      <c r="N38" s="93"/>
      <c r="O38" s="93"/>
      <c r="P38" s="93"/>
      <c r="Q38" s="93"/>
    </row>
    <row r="39" spans="1:17" s="108" customFormat="1" ht="35.1" customHeight="1" x14ac:dyDescent="0.25">
      <c r="A39" s="244"/>
      <c r="B39" s="272" t="s">
        <v>350</v>
      </c>
      <c r="C39" s="273"/>
      <c r="D39" s="107">
        <f>D7*0.3+D20*0.3+D24*0.4</f>
        <v>99.6</v>
      </c>
      <c r="E39" s="107">
        <f t="shared" ref="E39:Q39" si="10">E7*0.3+E20*0.3+E24*0.4</f>
        <v>99.6</v>
      </c>
      <c r="F39" s="107">
        <f t="shared" si="10"/>
        <v>99.300000000000011</v>
      </c>
      <c r="G39" s="107">
        <f t="shared" si="10"/>
        <v>99.6</v>
      </c>
      <c r="H39" s="107">
        <f t="shared" si="10"/>
        <v>100</v>
      </c>
      <c r="I39" s="107">
        <f t="shared" si="10"/>
        <v>97.300000000000011</v>
      </c>
      <c r="J39" s="107">
        <f t="shared" si="10"/>
        <v>98.4</v>
      </c>
      <c r="K39" s="107">
        <f t="shared" si="10"/>
        <v>99.6</v>
      </c>
      <c r="L39" s="107">
        <f t="shared" si="10"/>
        <v>97.6</v>
      </c>
      <c r="M39" s="107">
        <f t="shared" si="10"/>
        <v>99.6</v>
      </c>
      <c r="N39" s="107">
        <f t="shared" si="10"/>
        <v>99</v>
      </c>
      <c r="O39" s="107">
        <f t="shared" si="10"/>
        <v>97.7</v>
      </c>
      <c r="P39" s="107">
        <f t="shared" si="10"/>
        <v>99.2</v>
      </c>
      <c r="Q39" s="107">
        <f t="shared" si="10"/>
        <v>99.300000000000011</v>
      </c>
    </row>
    <row r="40" spans="1:17" s="96" customFormat="1" ht="21" hidden="1" customHeight="1" x14ac:dyDescent="0.25">
      <c r="A40" s="245"/>
      <c r="B40" s="109" t="s">
        <v>330</v>
      </c>
      <c r="C40" s="109"/>
      <c r="D40" s="97"/>
      <c r="E40" s="97"/>
      <c r="F40" s="97"/>
      <c r="G40" s="97"/>
      <c r="H40" s="97"/>
      <c r="I40" s="97"/>
      <c r="J40" s="97"/>
      <c r="K40" s="97"/>
      <c r="L40" s="97"/>
      <c r="M40" s="97"/>
      <c r="N40" s="97"/>
      <c r="O40" s="97"/>
      <c r="P40" s="97"/>
      <c r="Q40" s="97"/>
    </row>
    <row r="41" spans="1:17" s="88" customFormat="1" ht="41.25" customHeight="1" x14ac:dyDescent="0.25">
      <c r="A41" s="250" t="s">
        <v>23</v>
      </c>
      <c r="B41" s="253" t="s">
        <v>351</v>
      </c>
      <c r="C41" s="253"/>
      <c r="D41" s="110">
        <f>D42</f>
        <v>100</v>
      </c>
      <c r="E41" s="110">
        <f t="shared" ref="E41:Q41" si="11">E42</f>
        <v>100</v>
      </c>
      <c r="F41" s="110">
        <f t="shared" si="11"/>
        <v>100</v>
      </c>
      <c r="G41" s="110">
        <f t="shared" si="11"/>
        <v>100</v>
      </c>
      <c r="H41" s="110">
        <f t="shared" si="11"/>
        <v>100</v>
      </c>
      <c r="I41" s="110">
        <f t="shared" si="11"/>
        <v>100</v>
      </c>
      <c r="J41" s="110">
        <f t="shared" si="11"/>
        <v>100</v>
      </c>
      <c r="K41" s="110">
        <f t="shared" si="11"/>
        <v>100</v>
      </c>
      <c r="L41" s="110">
        <f t="shared" si="11"/>
        <v>100</v>
      </c>
      <c r="M41" s="110">
        <f t="shared" si="11"/>
        <v>100</v>
      </c>
      <c r="N41" s="110">
        <f t="shared" si="11"/>
        <v>100</v>
      </c>
      <c r="O41" s="110">
        <f t="shared" si="11"/>
        <v>100</v>
      </c>
      <c r="P41" s="110">
        <f t="shared" si="11"/>
        <v>100</v>
      </c>
      <c r="Q41" s="110">
        <f t="shared" si="11"/>
        <v>100</v>
      </c>
    </row>
    <row r="42" spans="1:17" s="88" customFormat="1" ht="120.75" customHeight="1" x14ac:dyDescent="0.25">
      <c r="A42" s="251"/>
      <c r="B42" s="253" t="s">
        <v>352</v>
      </c>
      <c r="C42" s="253"/>
      <c r="D42" s="90">
        <f>IF(D44="5 и более",100,D44*20)</f>
        <v>100</v>
      </c>
      <c r="E42" s="90">
        <f t="shared" ref="E42:Q42" si="12">IF(E44="5 и более",100,E44*20)</f>
        <v>100</v>
      </c>
      <c r="F42" s="90">
        <f t="shared" si="12"/>
        <v>100</v>
      </c>
      <c r="G42" s="90">
        <f t="shared" si="12"/>
        <v>100</v>
      </c>
      <c r="H42" s="90">
        <f t="shared" si="12"/>
        <v>100</v>
      </c>
      <c r="I42" s="90">
        <f t="shared" si="12"/>
        <v>100</v>
      </c>
      <c r="J42" s="90">
        <f t="shared" si="12"/>
        <v>100</v>
      </c>
      <c r="K42" s="90">
        <f t="shared" si="12"/>
        <v>100</v>
      </c>
      <c r="L42" s="90">
        <f t="shared" si="12"/>
        <v>100</v>
      </c>
      <c r="M42" s="90">
        <f t="shared" si="12"/>
        <v>100</v>
      </c>
      <c r="N42" s="90">
        <f t="shared" si="12"/>
        <v>100</v>
      </c>
      <c r="O42" s="90">
        <f t="shared" si="12"/>
        <v>100</v>
      </c>
      <c r="P42" s="90">
        <f t="shared" si="12"/>
        <v>100</v>
      </c>
      <c r="Q42" s="90">
        <f t="shared" si="12"/>
        <v>100</v>
      </c>
    </row>
    <row r="43" spans="1:17" ht="60" hidden="1" customHeight="1" x14ac:dyDescent="0.25">
      <c r="A43" s="251"/>
      <c r="B43" s="259" t="s">
        <v>353</v>
      </c>
      <c r="C43" s="259"/>
      <c r="D43" s="87"/>
      <c r="E43" s="87"/>
      <c r="F43" s="87"/>
      <c r="G43" s="87"/>
      <c r="H43" s="87"/>
      <c r="I43" s="87"/>
      <c r="J43" s="87"/>
      <c r="K43" s="87"/>
      <c r="L43" s="87"/>
      <c r="M43" s="87"/>
      <c r="N43" s="87"/>
      <c r="O43" s="87"/>
      <c r="P43" s="87"/>
      <c r="Q43" s="87"/>
    </row>
    <row r="44" spans="1:17" s="114" customFormat="1" ht="60" x14ac:dyDescent="0.25">
      <c r="A44" s="251"/>
      <c r="B44" s="111" t="s">
        <v>354</v>
      </c>
      <c r="C44" s="112"/>
      <c r="D44" s="113">
        <v>5</v>
      </c>
      <c r="E44" s="113">
        <v>5</v>
      </c>
      <c r="F44" s="113">
        <v>5</v>
      </c>
      <c r="G44" s="113">
        <v>5</v>
      </c>
      <c r="H44" s="113">
        <v>5</v>
      </c>
      <c r="I44" s="113">
        <v>5</v>
      </c>
      <c r="J44" s="113">
        <v>5</v>
      </c>
      <c r="K44" s="113">
        <v>5</v>
      </c>
      <c r="L44" s="113">
        <v>5</v>
      </c>
      <c r="M44" s="113">
        <v>5</v>
      </c>
      <c r="N44" s="113">
        <v>5</v>
      </c>
      <c r="O44" s="113">
        <v>5</v>
      </c>
      <c r="P44" s="113">
        <v>5</v>
      </c>
      <c r="Q44" s="113">
        <v>5</v>
      </c>
    </row>
    <row r="45" spans="1:17" s="96" customFormat="1" ht="21" hidden="1" customHeight="1" x14ac:dyDescent="0.25">
      <c r="A45" s="251"/>
      <c r="B45" s="109" t="s">
        <v>330</v>
      </c>
      <c r="C45" s="109"/>
      <c r="D45" s="115">
        <f>D42-D46</f>
        <v>60</v>
      </c>
      <c r="E45" s="115">
        <f t="shared" ref="E45:Q45" si="13">E42-E46</f>
        <v>59</v>
      </c>
      <c r="F45" s="115">
        <f t="shared" si="13"/>
        <v>58</v>
      </c>
      <c r="G45" s="115">
        <f t="shared" si="13"/>
        <v>57</v>
      </c>
      <c r="H45" s="115">
        <f t="shared" si="13"/>
        <v>56</v>
      </c>
      <c r="I45" s="115">
        <f t="shared" si="13"/>
        <v>55</v>
      </c>
      <c r="J45" s="115">
        <f t="shared" si="13"/>
        <v>54</v>
      </c>
      <c r="K45" s="115">
        <f t="shared" si="13"/>
        <v>53</v>
      </c>
      <c r="L45" s="115">
        <f t="shared" si="13"/>
        <v>52</v>
      </c>
      <c r="M45" s="115">
        <f t="shared" si="13"/>
        <v>51</v>
      </c>
      <c r="N45" s="115">
        <f t="shared" si="13"/>
        <v>50</v>
      </c>
      <c r="O45" s="115">
        <f t="shared" si="13"/>
        <v>49</v>
      </c>
      <c r="P45" s="115">
        <f t="shared" si="13"/>
        <v>48</v>
      </c>
      <c r="Q45" s="115">
        <f t="shared" si="13"/>
        <v>47</v>
      </c>
    </row>
    <row r="46" spans="1:17" s="118" customFormat="1" ht="21" hidden="1" customHeight="1" x14ac:dyDescent="0.25">
      <c r="A46" s="252"/>
      <c r="B46" s="116" t="s">
        <v>355</v>
      </c>
      <c r="C46" s="116"/>
      <c r="D46" s="117">
        <v>40</v>
      </c>
      <c r="E46" s="117">
        <v>41</v>
      </c>
      <c r="F46" s="117">
        <v>42</v>
      </c>
      <c r="G46" s="117">
        <v>43</v>
      </c>
      <c r="H46" s="117">
        <v>44</v>
      </c>
      <c r="I46" s="117">
        <v>45</v>
      </c>
      <c r="J46" s="117">
        <v>46</v>
      </c>
      <c r="K46" s="117">
        <v>47</v>
      </c>
      <c r="L46" s="117">
        <v>48</v>
      </c>
      <c r="M46" s="117">
        <v>49</v>
      </c>
      <c r="N46" s="117">
        <v>50</v>
      </c>
      <c r="O46" s="117">
        <v>51</v>
      </c>
      <c r="P46" s="117">
        <v>52</v>
      </c>
      <c r="Q46" s="117">
        <v>53</v>
      </c>
    </row>
    <row r="47" spans="1:17" s="88" customFormat="1" ht="48" customHeight="1" x14ac:dyDescent="0.25">
      <c r="A47" s="250" t="s">
        <v>356</v>
      </c>
      <c r="B47" s="253" t="s">
        <v>357</v>
      </c>
      <c r="C47" s="253"/>
      <c r="D47" s="89">
        <v>99</v>
      </c>
      <c r="E47" s="89">
        <v>99</v>
      </c>
      <c r="F47" s="89">
        <v>98</v>
      </c>
      <c r="G47" s="89">
        <v>98</v>
      </c>
      <c r="H47" s="89">
        <v>99</v>
      </c>
      <c r="I47" s="89">
        <v>95</v>
      </c>
      <c r="J47" s="89">
        <v>99</v>
      </c>
      <c r="K47" s="89">
        <v>98</v>
      </c>
      <c r="L47" s="89">
        <v>99</v>
      </c>
      <c r="M47" s="89">
        <v>99</v>
      </c>
      <c r="N47" s="89">
        <v>96</v>
      </c>
      <c r="O47" s="89">
        <v>96</v>
      </c>
      <c r="P47" s="89">
        <v>96</v>
      </c>
      <c r="Q47" s="89">
        <v>96</v>
      </c>
    </row>
    <row r="48" spans="1:17" ht="24" hidden="1" customHeight="1" x14ac:dyDescent="0.25">
      <c r="A48" s="251"/>
      <c r="B48" s="254" t="s">
        <v>358</v>
      </c>
      <c r="C48" s="87" t="s">
        <v>50</v>
      </c>
      <c r="D48" s="87"/>
      <c r="E48" s="87"/>
      <c r="F48" s="87"/>
      <c r="G48" s="87"/>
      <c r="H48" s="87"/>
      <c r="I48" s="87"/>
      <c r="J48" s="87"/>
      <c r="K48" s="87"/>
      <c r="L48" s="87"/>
      <c r="M48" s="87"/>
      <c r="N48" s="87"/>
      <c r="O48" s="87"/>
      <c r="P48" s="87"/>
      <c r="Q48" s="87"/>
    </row>
    <row r="49" spans="1:17" s="114" customFormat="1" ht="44.25" customHeight="1" x14ac:dyDescent="0.25">
      <c r="A49" s="251"/>
      <c r="B49" s="266"/>
      <c r="C49" s="119" t="s">
        <v>50</v>
      </c>
      <c r="D49" s="103">
        <v>2110</v>
      </c>
      <c r="E49" s="103">
        <v>7079</v>
      </c>
      <c r="F49" s="103">
        <v>1804</v>
      </c>
      <c r="G49" s="103">
        <v>1087</v>
      </c>
      <c r="H49" s="103">
        <v>1999</v>
      </c>
      <c r="I49" s="103">
        <v>995</v>
      </c>
      <c r="J49" s="103">
        <v>1392</v>
      </c>
      <c r="K49" s="103">
        <v>1338</v>
      </c>
      <c r="L49" s="103">
        <v>1624</v>
      </c>
      <c r="M49" s="103">
        <v>1899</v>
      </c>
      <c r="N49" s="103">
        <v>1120</v>
      </c>
      <c r="O49" s="103">
        <v>723</v>
      </c>
      <c r="P49" s="103">
        <v>1006</v>
      </c>
      <c r="Q49" s="103">
        <v>881</v>
      </c>
    </row>
    <row r="50" spans="1:17" ht="42" customHeight="1" x14ac:dyDescent="0.25">
      <c r="A50" s="251"/>
      <c r="B50" s="255"/>
      <c r="C50" s="87" t="s">
        <v>51</v>
      </c>
      <c r="D50" s="103">
        <v>2128</v>
      </c>
      <c r="E50" s="103">
        <v>7175</v>
      </c>
      <c r="F50" s="103">
        <v>1837</v>
      </c>
      <c r="G50" s="103">
        <v>1103</v>
      </c>
      <c r="H50" s="103">
        <v>2009</v>
      </c>
      <c r="I50" s="103">
        <v>1047</v>
      </c>
      <c r="J50" s="103">
        <v>1409</v>
      </c>
      <c r="K50" s="103">
        <v>1364</v>
      </c>
      <c r="L50" s="103">
        <v>1639</v>
      </c>
      <c r="M50" s="103">
        <v>1917</v>
      </c>
      <c r="N50" s="103">
        <v>1162</v>
      </c>
      <c r="O50" s="103">
        <v>753</v>
      </c>
      <c r="P50" s="103">
        <v>1050</v>
      </c>
      <c r="Q50" s="103">
        <v>919</v>
      </c>
    </row>
    <row r="51" spans="1:17" s="94" customFormat="1" ht="21" hidden="1" customHeight="1" x14ac:dyDescent="0.25">
      <c r="A51" s="251"/>
      <c r="B51" s="120" t="s">
        <v>359</v>
      </c>
      <c r="C51" s="120"/>
      <c r="D51" s="93">
        <v>95.1</v>
      </c>
      <c r="E51" s="93">
        <v>96.1</v>
      </c>
      <c r="F51" s="93">
        <v>97.1</v>
      </c>
      <c r="G51" s="93">
        <v>98.1</v>
      </c>
      <c r="H51" s="93">
        <v>99.1</v>
      </c>
      <c r="I51" s="93">
        <v>100.1</v>
      </c>
      <c r="J51" s="93">
        <v>101.1</v>
      </c>
      <c r="K51" s="93">
        <v>102.1</v>
      </c>
      <c r="L51" s="93">
        <v>103.1</v>
      </c>
      <c r="M51" s="93">
        <v>104.1</v>
      </c>
      <c r="N51" s="93">
        <v>105.1</v>
      </c>
      <c r="O51" s="93">
        <v>106.1</v>
      </c>
      <c r="P51" s="93">
        <v>107.1</v>
      </c>
      <c r="Q51" s="93">
        <v>108.1</v>
      </c>
    </row>
    <row r="52" spans="1:17" s="96" customFormat="1" ht="21" hidden="1" customHeight="1" x14ac:dyDescent="0.25">
      <c r="A52" s="252"/>
      <c r="B52" s="109" t="s">
        <v>330</v>
      </c>
      <c r="C52" s="109"/>
      <c r="D52" s="95">
        <f t="shared" ref="D52:Q52" si="14">D47-D51</f>
        <v>3.9000000000000057</v>
      </c>
      <c r="E52" s="95">
        <f t="shared" si="14"/>
        <v>2.9000000000000057</v>
      </c>
      <c r="F52" s="95">
        <f t="shared" si="14"/>
        <v>0.90000000000000568</v>
      </c>
      <c r="G52" s="95">
        <f t="shared" si="14"/>
        <v>-9.9999999999994316E-2</v>
      </c>
      <c r="H52" s="95">
        <f t="shared" si="14"/>
        <v>-9.9999999999994316E-2</v>
      </c>
      <c r="I52" s="95">
        <f t="shared" si="14"/>
        <v>-5.0999999999999943</v>
      </c>
      <c r="J52" s="95">
        <f t="shared" si="14"/>
        <v>-2.0999999999999943</v>
      </c>
      <c r="K52" s="95">
        <f t="shared" si="14"/>
        <v>-4.0999999999999943</v>
      </c>
      <c r="L52" s="95">
        <f t="shared" si="14"/>
        <v>-4.0999999999999943</v>
      </c>
      <c r="M52" s="95">
        <f t="shared" si="14"/>
        <v>-5.0999999999999943</v>
      </c>
      <c r="N52" s="95">
        <f t="shared" si="14"/>
        <v>-9.0999999999999943</v>
      </c>
      <c r="O52" s="95">
        <f t="shared" si="14"/>
        <v>-10.099999999999994</v>
      </c>
      <c r="P52" s="95">
        <f t="shared" si="14"/>
        <v>-11.099999999999994</v>
      </c>
      <c r="Q52" s="95">
        <f t="shared" si="14"/>
        <v>-12.099999999999994</v>
      </c>
    </row>
    <row r="53" spans="1:17" s="106" customFormat="1" ht="21" hidden="1" customHeight="1" x14ac:dyDescent="0.25">
      <c r="A53" s="267" t="s">
        <v>360</v>
      </c>
      <c r="B53" s="246" t="s">
        <v>348</v>
      </c>
      <c r="C53" s="246"/>
      <c r="D53" s="105"/>
      <c r="E53" s="105"/>
      <c r="F53" s="105"/>
      <c r="G53" s="105"/>
      <c r="H53" s="105"/>
      <c r="I53" s="105"/>
      <c r="J53" s="105"/>
      <c r="K53" s="105"/>
      <c r="L53" s="105"/>
      <c r="M53" s="105"/>
      <c r="N53" s="105"/>
      <c r="O53" s="105"/>
      <c r="P53" s="105"/>
      <c r="Q53" s="105"/>
    </row>
    <row r="54" spans="1:17" s="108" customFormat="1" ht="35.1" customHeight="1" x14ac:dyDescent="0.25">
      <c r="A54" s="268"/>
      <c r="B54" s="247" t="s">
        <v>350</v>
      </c>
      <c r="C54" s="247"/>
      <c r="D54" s="107">
        <f>D47*0.5+D42*0.5</f>
        <v>99.5</v>
      </c>
      <c r="E54" s="107">
        <f t="shared" ref="E54:Q54" si="15">E47*0.5+E42*0.5</f>
        <v>99.5</v>
      </c>
      <c r="F54" s="107">
        <f t="shared" si="15"/>
        <v>99</v>
      </c>
      <c r="G54" s="107">
        <f t="shared" si="15"/>
        <v>99</v>
      </c>
      <c r="H54" s="107">
        <f t="shared" si="15"/>
        <v>99.5</v>
      </c>
      <c r="I54" s="107">
        <f t="shared" si="15"/>
        <v>97.5</v>
      </c>
      <c r="J54" s="107">
        <f t="shared" si="15"/>
        <v>99.5</v>
      </c>
      <c r="K54" s="107">
        <f t="shared" si="15"/>
        <v>99</v>
      </c>
      <c r="L54" s="107">
        <f t="shared" si="15"/>
        <v>99.5</v>
      </c>
      <c r="M54" s="107">
        <f t="shared" si="15"/>
        <v>99.5</v>
      </c>
      <c r="N54" s="107">
        <f t="shared" si="15"/>
        <v>98</v>
      </c>
      <c r="O54" s="107">
        <f t="shared" si="15"/>
        <v>98</v>
      </c>
      <c r="P54" s="107">
        <f t="shared" si="15"/>
        <v>98</v>
      </c>
      <c r="Q54" s="107">
        <f t="shared" si="15"/>
        <v>98</v>
      </c>
    </row>
    <row r="55" spans="1:17" s="96" customFormat="1" ht="21" hidden="1" customHeight="1" x14ac:dyDescent="0.25">
      <c r="A55" s="268"/>
      <c r="B55" s="248" t="s">
        <v>330</v>
      </c>
      <c r="C55" s="248"/>
      <c r="D55" s="97"/>
      <c r="E55" s="97"/>
      <c r="F55" s="97"/>
      <c r="G55" s="97"/>
      <c r="H55" s="97"/>
      <c r="I55" s="97"/>
      <c r="J55" s="97"/>
      <c r="K55" s="97"/>
      <c r="L55" s="97"/>
      <c r="M55" s="97"/>
      <c r="N55" s="97"/>
      <c r="O55" s="97"/>
      <c r="P55" s="97"/>
      <c r="Q55" s="97"/>
    </row>
    <row r="56" spans="1:17" s="94" customFormat="1" ht="21" hidden="1" customHeight="1" x14ac:dyDescent="0.25">
      <c r="A56" s="268"/>
      <c r="B56" s="249" t="s">
        <v>361</v>
      </c>
      <c r="C56" s="249"/>
      <c r="D56" s="93">
        <v>67.55</v>
      </c>
      <c r="E56" s="93">
        <v>68.55</v>
      </c>
      <c r="F56" s="93">
        <v>69.55</v>
      </c>
      <c r="G56" s="93">
        <v>70.55</v>
      </c>
      <c r="H56" s="93">
        <v>71.55</v>
      </c>
      <c r="I56" s="93">
        <v>72.55</v>
      </c>
      <c r="J56" s="93">
        <v>73.55</v>
      </c>
      <c r="K56" s="93">
        <v>74.55</v>
      </c>
      <c r="L56" s="93">
        <v>75.55</v>
      </c>
      <c r="M56" s="93">
        <v>76.55</v>
      </c>
      <c r="N56" s="93">
        <v>77.55</v>
      </c>
      <c r="O56" s="93">
        <v>78.55</v>
      </c>
      <c r="P56" s="93">
        <v>79.55</v>
      </c>
      <c r="Q56" s="93">
        <v>80.55</v>
      </c>
    </row>
    <row r="57" spans="1:17" s="122" customFormat="1" ht="21" hidden="1" customHeight="1" x14ac:dyDescent="0.35">
      <c r="A57" s="269"/>
      <c r="B57" s="270" t="s">
        <v>330</v>
      </c>
      <c r="C57" s="270"/>
      <c r="D57" s="121">
        <f t="shared" ref="D57:Q57" si="16">D54-D56</f>
        <v>31.950000000000003</v>
      </c>
      <c r="E57" s="121">
        <f t="shared" si="16"/>
        <v>30.950000000000003</v>
      </c>
      <c r="F57" s="121">
        <f t="shared" si="16"/>
        <v>29.450000000000003</v>
      </c>
      <c r="G57" s="121">
        <f t="shared" si="16"/>
        <v>28.450000000000003</v>
      </c>
      <c r="H57" s="121">
        <f t="shared" si="16"/>
        <v>27.950000000000003</v>
      </c>
      <c r="I57" s="121">
        <f t="shared" si="16"/>
        <v>24.950000000000003</v>
      </c>
      <c r="J57" s="121">
        <f t="shared" si="16"/>
        <v>25.950000000000003</v>
      </c>
      <c r="K57" s="121">
        <f t="shared" si="16"/>
        <v>24.450000000000003</v>
      </c>
      <c r="L57" s="121">
        <f t="shared" si="16"/>
        <v>23.950000000000003</v>
      </c>
      <c r="M57" s="121">
        <f t="shared" si="16"/>
        <v>22.950000000000003</v>
      </c>
      <c r="N57" s="121">
        <f t="shared" si="16"/>
        <v>20.450000000000003</v>
      </c>
      <c r="O57" s="121">
        <f t="shared" si="16"/>
        <v>19.450000000000003</v>
      </c>
      <c r="P57" s="121">
        <f t="shared" si="16"/>
        <v>18.450000000000003</v>
      </c>
      <c r="Q57" s="121">
        <f t="shared" si="16"/>
        <v>17.450000000000003</v>
      </c>
    </row>
    <row r="58" spans="1:17" s="88" customFormat="1" ht="39.75" customHeight="1" x14ac:dyDescent="0.25">
      <c r="A58" s="250" t="s">
        <v>31</v>
      </c>
      <c r="B58" s="253" t="s">
        <v>362</v>
      </c>
      <c r="C58" s="253"/>
      <c r="D58" s="101">
        <f>D59</f>
        <v>0</v>
      </c>
      <c r="E58" s="101">
        <f t="shared" ref="E58:Q58" si="17">E59</f>
        <v>80</v>
      </c>
      <c r="F58" s="101">
        <f t="shared" si="17"/>
        <v>80</v>
      </c>
      <c r="G58" s="101">
        <f t="shared" si="17"/>
        <v>0</v>
      </c>
      <c r="H58" s="101">
        <f t="shared" si="17"/>
        <v>0</v>
      </c>
      <c r="I58" s="101">
        <f t="shared" si="17"/>
        <v>0</v>
      </c>
      <c r="J58" s="101">
        <f t="shared" si="17"/>
        <v>60</v>
      </c>
      <c r="K58" s="101">
        <f t="shared" si="17"/>
        <v>40</v>
      </c>
      <c r="L58" s="101">
        <f t="shared" si="17"/>
        <v>0</v>
      </c>
      <c r="M58" s="101">
        <f t="shared" si="17"/>
        <v>60</v>
      </c>
      <c r="N58" s="101">
        <f t="shared" si="17"/>
        <v>40</v>
      </c>
      <c r="O58" s="101">
        <f t="shared" si="17"/>
        <v>20</v>
      </c>
      <c r="P58" s="101">
        <f t="shared" si="17"/>
        <v>20</v>
      </c>
      <c r="Q58" s="101">
        <f t="shared" si="17"/>
        <v>40</v>
      </c>
    </row>
    <row r="59" spans="1:17" s="88" customFormat="1" ht="93" customHeight="1" x14ac:dyDescent="0.25">
      <c r="A59" s="251"/>
      <c r="B59" s="253" t="s">
        <v>363</v>
      </c>
      <c r="C59" s="253"/>
      <c r="D59" s="117">
        <f>IF(D60="5 и больше",100,D60*20)</f>
        <v>0</v>
      </c>
      <c r="E59" s="117">
        <f t="shared" ref="E59:Q59" si="18">IF(E60="5 и больше",100,E60*20)</f>
        <v>80</v>
      </c>
      <c r="F59" s="117">
        <f t="shared" si="18"/>
        <v>80</v>
      </c>
      <c r="G59" s="117">
        <f t="shared" si="18"/>
        <v>0</v>
      </c>
      <c r="H59" s="117">
        <f t="shared" si="18"/>
        <v>0</v>
      </c>
      <c r="I59" s="117">
        <f t="shared" si="18"/>
        <v>0</v>
      </c>
      <c r="J59" s="117">
        <f t="shared" si="18"/>
        <v>60</v>
      </c>
      <c r="K59" s="117">
        <f t="shared" si="18"/>
        <v>40</v>
      </c>
      <c r="L59" s="117">
        <f t="shared" si="18"/>
        <v>0</v>
      </c>
      <c r="M59" s="117">
        <f t="shared" si="18"/>
        <v>60</v>
      </c>
      <c r="N59" s="117">
        <f t="shared" si="18"/>
        <v>40</v>
      </c>
      <c r="O59" s="117">
        <f t="shared" si="18"/>
        <v>20</v>
      </c>
      <c r="P59" s="117">
        <f t="shared" si="18"/>
        <v>20</v>
      </c>
      <c r="Q59" s="117">
        <f t="shared" si="18"/>
        <v>40</v>
      </c>
    </row>
    <row r="60" spans="1:17" ht="48" customHeight="1" x14ac:dyDescent="0.25">
      <c r="A60" s="251"/>
      <c r="B60" s="257" t="s">
        <v>364</v>
      </c>
      <c r="C60" s="257"/>
      <c r="D60" s="87">
        <v>0</v>
      </c>
      <c r="E60" s="87">
        <v>4</v>
      </c>
      <c r="F60" s="87">
        <v>4</v>
      </c>
      <c r="G60" s="87">
        <v>0</v>
      </c>
      <c r="H60" s="87">
        <v>0</v>
      </c>
      <c r="I60" s="87">
        <v>0</v>
      </c>
      <c r="J60" s="87">
        <v>3</v>
      </c>
      <c r="K60" s="87">
        <v>2</v>
      </c>
      <c r="L60" s="87">
        <v>0</v>
      </c>
      <c r="M60" s="87">
        <v>3</v>
      </c>
      <c r="N60" s="87">
        <v>2</v>
      </c>
      <c r="O60" s="87">
        <v>1</v>
      </c>
      <c r="P60" s="87">
        <v>1</v>
      </c>
      <c r="Q60" s="87">
        <v>2</v>
      </c>
    </row>
    <row r="61" spans="1:17" s="94" customFormat="1" ht="19.5" hidden="1" customHeight="1" x14ac:dyDescent="0.25">
      <c r="A61" s="251"/>
      <c r="B61" s="120" t="s">
        <v>365</v>
      </c>
      <c r="C61" s="120"/>
      <c r="D61" s="93">
        <v>80</v>
      </c>
      <c r="E61" s="93">
        <v>81</v>
      </c>
      <c r="F61" s="93">
        <v>82</v>
      </c>
      <c r="G61" s="93">
        <v>83</v>
      </c>
      <c r="H61" s="93">
        <v>84</v>
      </c>
      <c r="I61" s="93">
        <v>85</v>
      </c>
      <c r="J61" s="93">
        <v>86</v>
      </c>
      <c r="K61" s="93">
        <v>87</v>
      </c>
      <c r="L61" s="93">
        <v>88</v>
      </c>
      <c r="M61" s="93">
        <v>89</v>
      </c>
      <c r="N61" s="93">
        <v>90</v>
      </c>
      <c r="O61" s="93">
        <v>91</v>
      </c>
      <c r="P61" s="93">
        <v>92</v>
      </c>
      <c r="Q61" s="93">
        <v>93</v>
      </c>
    </row>
    <row r="62" spans="1:17" s="96" customFormat="1" ht="21" hidden="1" customHeight="1" x14ac:dyDescent="0.25">
      <c r="A62" s="252"/>
      <c r="B62" s="248" t="s">
        <v>330</v>
      </c>
      <c r="C62" s="248"/>
      <c r="D62" s="95">
        <f t="shared" ref="D62:Q62" si="19">D59-D61</f>
        <v>-80</v>
      </c>
      <c r="E62" s="95">
        <f t="shared" si="19"/>
        <v>-1</v>
      </c>
      <c r="F62" s="95">
        <f t="shared" si="19"/>
        <v>-2</v>
      </c>
      <c r="G62" s="95">
        <f t="shared" si="19"/>
        <v>-83</v>
      </c>
      <c r="H62" s="95">
        <f t="shared" si="19"/>
        <v>-84</v>
      </c>
      <c r="I62" s="95">
        <f t="shared" si="19"/>
        <v>-85</v>
      </c>
      <c r="J62" s="95">
        <f t="shared" si="19"/>
        <v>-26</v>
      </c>
      <c r="K62" s="95">
        <f t="shared" si="19"/>
        <v>-47</v>
      </c>
      <c r="L62" s="95">
        <f t="shared" si="19"/>
        <v>-88</v>
      </c>
      <c r="M62" s="95">
        <f t="shared" si="19"/>
        <v>-29</v>
      </c>
      <c r="N62" s="95">
        <f t="shared" si="19"/>
        <v>-50</v>
      </c>
      <c r="O62" s="95">
        <f t="shared" si="19"/>
        <v>-71</v>
      </c>
      <c r="P62" s="95">
        <f t="shared" si="19"/>
        <v>-72</v>
      </c>
      <c r="Q62" s="95">
        <f t="shared" si="19"/>
        <v>-53</v>
      </c>
    </row>
    <row r="63" spans="1:17" s="88" customFormat="1" ht="42" customHeight="1" x14ac:dyDescent="0.25">
      <c r="A63" s="250" t="s">
        <v>39</v>
      </c>
      <c r="B63" s="253" t="s">
        <v>366</v>
      </c>
      <c r="C63" s="253"/>
      <c r="D63" s="101">
        <f>D64</f>
        <v>80</v>
      </c>
      <c r="E63" s="101">
        <f t="shared" ref="E63:Q63" si="20">E64</f>
        <v>100</v>
      </c>
      <c r="F63" s="101">
        <f t="shared" si="20"/>
        <v>100</v>
      </c>
      <c r="G63" s="101">
        <f t="shared" si="20"/>
        <v>40</v>
      </c>
      <c r="H63" s="101">
        <f t="shared" si="20"/>
        <v>80</v>
      </c>
      <c r="I63" s="101">
        <f t="shared" si="20"/>
        <v>80</v>
      </c>
      <c r="J63" s="101">
        <f t="shared" si="20"/>
        <v>100</v>
      </c>
      <c r="K63" s="101">
        <f t="shared" si="20"/>
        <v>80</v>
      </c>
      <c r="L63" s="101">
        <f t="shared" si="20"/>
        <v>60</v>
      </c>
      <c r="M63" s="101">
        <f t="shared" si="20"/>
        <v>60</v>
      </c>
      <c r="N63" s="101">
        <f t="shared" si="20"/>
        <v>40</v>
      </c>
      <c r="O63" s="101">
        <f t="shared" si="20"/>
        <v>80</v>
      </c>
      <c r="P63" s="101">
        <f t="shared" si="20"/>
        <v>100</v>
      </c>
      <c r="Q63" s="101">
        <f t="shared" si="20"/>
        <v>40</v>
      </c>
    </row>
    <row r="64" spans="1:17" s="88" customFormat="1" ht="78" customHeight="1" x14ac:dyDescent="0.25">
      <c r="A64" s="251"/>
      <c r="B64" s="263" t="s">
        <v>367</v>
      </c>
      <c r="C64" s="263"/>
      <c r="D64" s="117">
        <v>80</v>
      </c>
      <c r="E64" s="117">
        <v>100</v>
      </c>
      <c r="F64" s="117">
        <v>100</v>
      </c>
      <c r="G64" s="117">
        <v>40</v>
      </c>
      <c r="H64" s="117">
        <v>80</v>
      </c>
      <c r="I64" s="117">
        <v>80</v>
      </c>
      <c r="J64" s="117">
        <v>100</v>
      </c>
      <c r="K64" s="117">
        <v>80</v>
      </c>
      <c r="L64" s="117">
        <v>60</v>
      </c>
      <c r="M64" s="117">
        <v>60</v>
      </c>
      <c r="N64" s="117">
        <v>40</v>
      </c>
      <c r="O64" s="117">
        <v>80</v>
      </c>
      <c r="P64" s="117">
        <v>100</v>
      </c>
      <c r="Q64" s="117">
        <v>40</v>
      </c>
    </row>
    <row r="65" spans="1:17" s="88" customFormat="1" ht="33.75" customHeight="1" x14ac:dyDescent="0.25">
      <c r="A65" s="251"/>
      <c r="B65" s="264" t="s">
        <v>61</v>
      </c>
      <c r="C65" s="265"/>
      <c r="D65" s="123" t="s">
        <v>299</v>
      </c>
      <c r="E65" s="123" t="s">
        <v>299</v>
      </c>
      <c r="F65" s="123" t="s">
        <v>299</v>
      </c>
      <c r="G65" s="123" t="s">
        <v>299</v>
      </c>
      <c r="H65" s="123" t="s">
        <v>299</v>
      </c>
      <c r="I65" s="123" t="s">
        <v>299</v>
      </c>
      <c r="J65" s="123" t="s">
        <v>299</v>
      </c>
      <c r="K65" s="123" t="s">
        <v>299</v>
      </c>
      <c r="L65" s="123" t="s">
        <v>299</v>
      </c>
      <c r="M65" s="123" t="s">
        <v>299</v>
      </c>
      <c r="N65" s="123" t="s">
        <v>299</v>
      </c>
      <c r="O65" s="123" t="s">
        <v>299</v>
      </c>
      <c r="P65" s="123" t="s">
        <v>299</v>
      </c>
      <c r="Q65" s="123" t="s">
        <v>299</v>
      </c>
    </row>
    <row r="66" spans="1:17" ht="62.25" customHeight="1" x14ac:dyDescent="0.25">
      <c r="A66" s="251"/>
      <c r="B66" s="257" t="s">
        <v>368</v>
      </c>
      <c r="C66" s="257"/>
      <c r="D66" s="87">
        <v>4</v>
      </c>
      <c r="E66" s="87">
        <v>5</v>
      </c>
      <c r="F66" s="87">
        <v>5</v>
      </c>
      <c r="G66" s="87">
        <v>2</v>
      </c>
      <c r="H66" s="87">
        <v>4</v>
      </c>
      <c r="I66" s="87">
        <v>4</v>
      </c>
      <c r="J66" s="87">
        <v>6</v>
      </c>
      <c r="K66" s="87">
        <v>4</v>
      </c>
      <c r="L66" s="87">
        <v>3</v>
      </c>
      <c r="M66" s="87">
        <v>3</v>
      </c>
      <c r="N66" s="87">
        <v>2</v>
      </c>
      <c r="O66" s="87">
        <v>4</v>
      </c>
      <c r="P66" s="87">
        <v>5</v>
      </c>
      <c r="Q66" s="87">
        <v>2</v>
      </c>
    </row>
    <row r="67" spans="1:17" s="94" customFormat="1" ht="20.25" hidden="1" customHeight="1" x14ac:dyDescent="0.25">
      <c r="A67" s="251"/>
      <c r="B67" s="120" t="s">
        <v>369</v>
      </c>
      <c r="C67" s="120"/>
      <c r="D67" s="93">
        <v>40</v>
      </c>
      <c r="E67" s="93">
        <v>41</v>
      </c>
      <c r="F67" s="93">
        <v>42</v>
      </c>
      <c r="G67" s="93">
        <v>43</v>
      </c>
      <c r="H67" s="93">
        <v>44</v>
      </c>
      <c r="I67" s="93">
        <v>45</v>
      </c>
      <c r="J67" s="93">
        <v>46</v>
      </c>
      <c r="K67" s="93">
        <v>47</v>
      </c>
      <c r="L67" s="93">
        <v>48</v>
      </c>
      <c r="M67" s="93">
        <v>49</v>
      </c>
      <c r="N67" s="93">
        <v>50</v>
      </c>
      <c r="O67" s="93">
        <v>51</v>
      </c>
      <c r="P67" s="93">
        <v>52</v>
      </c>
      <c r="Q67" s="93">
        <v>53</v>
      </c>
    </row>
    <row r="68" spans="1:17" s="96" customFormat="1" ht="21" hidden="1" customHeight="1" x14ac:dyDescent="0.25">
      <c r="A68" s="252"/>
      <c r="B68" s="248" t="s">
        <v>330</v>
      </c>
      <c r="C68" s="248"/>
      <c r="D68" s="95">
        <f>D64-D67</f>
        <v>40</v>
      </c>
      <c r="E68" s="95">
        <f t="shared" ref="E68:Q68" si="21">E64-E67</f>
        <v>59</v>
      </c>
      <c r="F68" s="95">
        <f t="shared" si="21"/>
        <v>58</v>
      </c>
      <c r="G68" s="95">
        <f t="shared" si="21"/>
        <v>-3</v>
      </c>
      <c r="H68" s="95">
        <f t="shared" si="21"/>
        <v>36</v>
      </c>
      <c r="I68" s="95">
        <f t="shared" si="21"/>
        <v>35</v>
      </c>
      <c r="J68" s="95">
        <f t="shared" si="21"/>
        <v>54</v>
      </c>
      <c r="K68" s="95">
        <f t="shared" si="21"/>
        <v>33</v>
      </c>
      <c r="L68" s="95">
        <f t="shared" si="21"/>
        <v>12</v>
      </c>
      <c r="M68" s="95">
        <f t="shared" si="21"/>
        <v>11</v>
      </c>
      <c r="N68" s="95">
        <f t="shared" si="21"/>
        <v>-10</v>
      </c>
      <c r="O68" s="95">
        <f t="shared" si="21"/>
        <v>29</v>
      </c>
      <c r="P68" s="95">
        <f t="shared" si="21"/>
        <v>48</v>
      </c>
      <c r="Q68" s="95">
        <f t="shared" si="21"/>
        <v>-13</v>
      </c>
    </row>
    <row r="69" spans="1:17" s="88" customFormat="1" ht="42.75" customHeight="1" x14ac:dyDescent="0.25">
      <c r="A69" s="250" t="s">
        <v>52</v>
      </c>
      <c r="B69" s="253" t="s">
        <v>370</v>
      </c>
      <c r="C69" s="253"/>
      <c r="D69" s="101">
        <f>D70</f>
        <v>96</v>
      </c>
      <c r="E69" s="101">
        <f t="shared" ref="E69:Q69" si="22">E70</f>
        <v>96</v>
      </c>
      <c r="F69" s="101">
        <f t="shared" si="22"/>
        <v>92</v>
      </c>
      <c r="G69" s="101">
        <f t="shared" si="22"/>
        <v>79</v>
      </c>
      <c r="H69" s="101">
        <f t="shared" si="22"/>
        <v>95</v>
      </c>
      <c r="I69" s="101">
        <f t="shared" si="22"/>
        <v>91</v>
      </c>
      <c r="J69" s="101">
        <f t="shared" si="22"/>
        <v>100</v>
      </c>
      <c r="K69" s="101">
        <f t="shared" si="22"/>
        <v>97</v>
      </c>
      <c r="L69" s="101">
        <f t="shared" si="22"/>
        <v>94</v>
      </c>
      <c r="M69" s="101">
        <f t="shared" si="22"/>
        <v>95</v>
      </c>
      <c r="N69" s="101">
        <f t="shared" si="22"/>
        <v>96</v>
      </c>
      <c r="O69" s="101">
        <f t="shared" si="22"/>
        <v>98</v>
      </c>
      <c r="P69" s="101">
        <f t="shared" si="22"/>
        <v>94</v>
      </c>
      <c r="Q69" s="101">
        <f t="shared" si="22"/>
        <v>87</v>
      </c>
    </row>
    <row r="70" spans="1:17" s="88" customFormat="1" ht="42" customHeight="1" x14ac:dyDescent="0.25">
      <c r="A70" s="251"/>
      <c r="B70" s="253" t="s">
        <v>371</v>
      </c>
      <c r="C70" s="253"/>
      <c r="D70" s="117">
        <v>96</v>
      </c>
      <c r="E70" s="117">
        <v>96</v>
      </c>
      <c r="F70" s="117">
        <v>92</v>
      </c>
      <c r="G70" s="117">
        <v>79</v>
      </c>
      <c r="H70" s="117">
        <v>95</v>
      </c>
      <c r="I70" s="117">
        <v>91</v>
      </c>
      <c r="J70" s="117">
        <v>100</v>
      </c>
      <c r="K70" s="117">
        <v>97</v>
      </c>
      <c r="L70" s="117">
        <v>94</v>
      </c>
      <c r="M70" s="117">
        <v>95</v>
      </c>
      <c r="N70" s="117">
        <v>96</v>
      </c>
      <c r="O70" s="117">
        <v>98</v>
      </c>
      <c r="P70" s="117">
        <v>94</v>
      </c>
      <c r="Q70" s="117">
        <v>87</v>
      </c>
    </row>
    <row r="71" spans="1:17" ht="48" customHeight="1" x14ac:dyDescent="0.25">
      <c r="A71" s="251"/>
      <c r="B71" s="254" t="s">
        <v>372</v>
      </c>
      <c r="C71" s="87" t="s">
        <v>50</v>
      </c>
      <c r="D71" s="127">
        <v>105</v>
      </c>
      <c r="E71" s="127">
        <v>24</v>
      </c>
      <c r="F71" s="127">
        <v>48</v>
      </c>
      <c r="G71" s="127">
        <v>15</v>
      </c>
      <c r="H71" s="127">
        <v>94</v>
      </c>
      <c r="I71" s="127">
        <v>42</v>
      </c>
      <c r="J71" s="127">
        <v>105</v>
      </c>
      <c r="K71" s="127">
        <v>88</v>
      </c>
      <c r="L71" s="127">
        <v>97</v>
      </c>
      <c r="M71" s="127">
        <v>142</v>
      </c>
      <c r="N71" s="127">
        <v>145</v>
      </c>
      <c r="O71" s="127">
        <v>58</v>
      </c>
      <c r="P71" s="127">
        <v>61</v>
      </c>
      <c r="Q71" s="127">
        <v>20</v>
      </c>
    </row>
    <row r="72" spans="1:17" ht="41.25" customHeight="1" x14ac:dyDescent="0.25">
      <c r="A72" s="251"/>
      <c r="B72" s="255"/>
      <c r="C72" s="87" t="s">
        <v>51</v>
      </c>
      <c r="D72" s="103">
        <v>109</v>
      </c>
      <c r="E72" s="103">
        <v>25</v>
      </c>
      <c r="F72" s="103">
        <v>52</v>
      </c>
      <c r="G72" s="103">
        <v>19</v>
      </c>
      <c r="H72" s="103">
        <v>99</v>
      </c>
      <c r="I72" s="103">
        <v>46</v>
      </c>
      <c r="J72" s="103">
        <v>105</v>
      </c>
      <c r="K72" s="103">
        <v>91</v>
      </c>
      <c r="L72" s="103">
        <v>103</v>
      </c>
      <c r="M72" s="103">
        <v>149</v>
      </c>
      <c r="N72" s="103">
        <v>151</v>
      </c>
      <c r="O72" s="103">
        <v>59</v>
      </c>
      <c r="P72" s="103">
        <v>65</v>
      </c>
      <c r="Q72" s="103">
        <v>23</v>
      </c>
    </row>
    <row r="73" spans="1:17" s="94" customFormat="1" hidden="1" x14ac:dyDescent="0.25">
      <c r="A73" s="251"/>
      <c r="B73" s="256" t="s">
        <v>373</v>
      </c>
      <c r="C73" s="256"/>
      <c r="D73" s="93">
        <v>97</v>
      </c>
      <c r="E73" s="93">
        <v>98</v>
      </c>
      <c r="F73" s="93">
        <v>99</v>
      </c>
      <c r="G73" s="93">
        <v>100</v>
      </c>
      <c r="H73" s="93">
        <v>101</v>
      </c>
      <c r="I73" s="93">
        <v>102</v>
      </c>
      <c r="J73" s="93">
        <v>103</v>
      </c>
      <c r="K73" s="93">
        <v>104</v>
      </c>
      <c r="L73" s="93">
        <v>105</v>
      </c>
      <c r="M73" s="93">
        <v>106</v>
      </c>
      <c r="N73" s="93">
        <v>107</v>
      </c>
      <c r="O73" s="93">
        <v>108</v>
      </c>
      <c r="P73" s="93">
        <v>109</v>
      </c>
      <c r="Q73" s="93">
        <v>110</v>
      </c>
    </row>
    <row r="74" spans="1:17" s="96" customFormat="1" ht="21" hidden="1" customHeight="1" x14ac:dyDescent="0.25">
      <c r="A74" s="252"/>
      <c r="B74" s="248" t="s">
        <v>330</v>
      </c>
      <c r="C74" s="248"/>
      <c r="D74" s="98">
        <f t="shared" ref="D74:Q74" si="23">D70-D73</f>
        <v>-1</v>
      </c>
      <c r="E74" s="98">
        <f t="shared" si="23"/>
        <v>-2</v>
      </c>
      <c r="F74" s="98">
        <f t="shared" si="23"/>
        <v>-7</v>
      </c>
      <c r="G74" s="98">
        <f t="shared" si="23"/>
        <v>-21</v>
      </c>
      <c r="H74" s="98">
        <f t="shared" si="23"/>
        <v>-6</v>
      </c>
      <c r="I74" s="98">
        <f t="shared" si="23"/>
        <v>-11</v>
      </c>
      <c r="J74" s="98">
        <f t="shared" si="23"/>
        <v>-3</v>
      </c>
      <c r="K74" s="98">
        <f t="shared" si="23"/>
        <v>-7</v>
      </c>
      <c r="L74" s="98">
        <f t="shared" si="23"/>
        <v>-11</v>
      </c>
      <c r="M74" s="98">
        <f t="shared" si="23"/>
        <v>-11</v>
      </c>
      <c r="N74" s="98">
        <f t="shared" si="23"/>
        <v>-11</v>
      </c>
      <c r="O74" s="98">
        <f t="shared" si="23"/>
        <v>-10</v>
      </c>
      <c r="P74" s="98">
        <f t="shared" si="23"/>
        <v>-15</v>
      </c>
      <c r="Q74" s="98">
        <f t="shared" si="23"/>
        <v>-23</v>
      </c>
    </row>
    <row r="75" spans="1:17" s="106" customFormat="1" ht="21" hidden="1" customHeight="1" x14ac:dyDescent="0.25">
      <c r="A75" s="258" t="s">
        <v>374</v>
      </c>
      <c r="B75" s="246" t="s">
        <v>348</v>
      </c>
      <c r="C75" s="246"/>
      <c r="D75" s="105"/>
      <c r="E75" s="105"/>
      <c r="F75" s="105"/>
      <c r="G75" s="105"/>
      <c r="H75" s="105"/>
      <c r="I75" s="105"/>
      <c r="J75" s="105"/>
      <c r="K75" s="105"/>
      <c r="L75" s="105"/>
      <c r="M75" s="105"/>
      <c r="N75" s="105"/>
      <c r="O75" s="105"/>
      <c r="P75" s="105"/>
      <c r="Q75" s="105"/>
    </row>
    <row r="76" spans="1:17" s="124" customFormat="1" ht="35.1" customHeight="1" x14ac:dyDescent="0.25">
      <c r="A76" s="258"/>
      <c r="B76" s="247" t="s">
        <v>350</v>
      </c>
      <c r="C76" s="247"/>
      <c r="D76" s="107">
        <f>D58*0.3+D63*0.4+D69*0.3</f>
        <v>60.8</v>
      </c>
      <c r="E76" s="107">
        <f t="shared" ref="E76:Q76" si="24">E58*0.3+E63*0.4+E69*0.3</f>
        <v>92.8</v>
      </c>
      <c r="F76" s="107">
        <f t="shared" si="24"/>
        <v>91.6</v>
      </c>
      <c r="G76" s="107">
        <f t="shared" si="24"/>
        <v>39.700000000000003</v>
      </c>
      <c r="H76" s="107">
        <f t="shared" si="24"/>
        <v>60.5</v>
      </c>
      <c r="I76" s="107">
        <f t="shared" si="24"/>
        <v>59.3</v>
      </c>
      <c r="J76" s="107">
        <f t="shared" si="24"/>
        <v>88</v>
      </c>
      <c r="K76" s="107">
        <f t="shared" si="24"/>
        <v>73.099999999999994</v>
      </c>
      <c r="L76" s="107">
        <f t="shared" si="24"/>
        <v>52.2</v>
      </c>
      <c r="M76" s="107">
        <f t="shared" si="24"/>
        <v>70.5</v>
      </c>
      <c r="N76" s="107">
        <f t="shared" si="24"/>
        <v>56.8</v>
      </c>
      <c r="O76" s="107">
        <f t="shared" si="24"/>
        <v>67.400000000000006</v>
      </c>
      <c r="P76" s="107">
        <f t="shared" si="24"/>
        <v>74.2</v>
      </c>
      <c r="Q76" s="107">
        <f t="shared" si="24"/>
        <v>54.099999999999994</v>
      </c>
    </row>
    <row r="77" spans="1:17" s="126" customFormat="1" ht="30" hidden="1" customHeight="1" x14ac:dyDescent="0.25">
      <c r="A77" s="258"/>
      <c r="B77" s="249" t="s">
        <v>375</v>
      </c>
      <c r="C77" s="249"/>
      <c r="D77" s="125">
        <v>69.099999999999994</v>
      </c>
      <c r="E77" s="125">
        <v>70.099999999999994</v>
      </c>
      <c r="F77" s="125">
        <v>71.099999999999994</v>
      </c>
      <c r="G77" s="125">
        <v>72.099999999999994</v>
      </c>
      <c r="H77" s="125">
        <v>73.099999999999994</v>
      </c>
      <c r="I77" s="125">
        <v>74.099999999999994</v>
      </c>
      <c r="J77" s="125">
        <v>75.099999999999994</v>
      </c>
      <c r="K77" s="125">
        <v>76.099999999999994</v>
      </c>
      <c r="L77" s="125">
        <v>77.099999999999994</v>
      </c>
      <c r="M77" s="125">
        <v>78.099999999999994</v>
      </c>
      <c r="N77" s="125">
        <v>79.099999999999994</v>
      </c>
      <c r="O77" s="125">
        <v>80.099999999999994</v>
      </c>
      <c r="P77" s="125">
        <v>81.099999999999994</v>
      </c>
      <c r="Q77" s="125">
        <v>82.1</v>
      </c>
    </row>
    <row r="78" spans="1:17" s="96" customFormat="1" ht="21" hidden="1" customHeight="1" x14ac:dyDescent="0.25">
      <c r="A78" s="258"/>
      <c r="B78" s="248" t="s">
        <v>330</v>
      </c>
      <c r="C78" s="248"/>
      <c r="D78" s="98">
        <f t="shared" ref="D78:Q78" si="25">D76-D77</f>
        <v>-8.2999999999999972</v>
      </c>
      <c r="E78" s="98">
        <f t="shared" si="25"/>
        <v>22.700000000000003</v>
      </c>
      <c r="F78" s="98">
        <f t="shared" si="25"/>
        <v>20.5</v>
      </c>
      <c r="G78" s="98">
        <f t="shared" si="25"/>
        <v>-32.399999999999991</v>
      </c>
      <c r="H78" s="98">
        <f t="shared" si="25"/>
        <v>-12.599999999999994</v>
      </c>
      <c r="I78" s="98">
        <f t="shared" si="25"/>
        <v>-14.799999999999997</v>
      </c>
      <c r="J78" s="98">
        <f t="shared" si="25"/>
        <v>12.900000000000006</v>
      </c>
      <c r="K78" s="98">
        <f t="shared" si="25"/>
        <v>-3</v>
      </c>
      <c r="L78" s="98">
        <f t="shared" si="25"/>
        <v>-24.899999999999991</v>
      </c>
      <c r="M78" s="98">
        <f t="shared" si="25"/>
        <v>-7.5999999999999943</v>
      </c>
      <c r="N78" s="98">
        <f t="shared" si="25"/>
        <v>-22.299999999999997</v>
      </c>
      <c r="O78" s="98">
        <f t="shared" si="25"/>
        <v>-12.699999999999989</v>
      </c>
      <c r="P78" s="98">
        <f t="shared" si="25"/>
        <v>-6.8999999999999915</v>
      </c>
      <c r="Q78" s="98">
        <f t="shared" si="25"/>
        <v>-28</v>
      </c>
    </row>
    <row r="79" spans="1:17" s="88" customFormat="1" ht="62.25" customHeight="1" x14ac:dyDescent="0.25">
      <c r="A79" s="250" t="s">
        <v>53</v>
      </c>
      <c r="B79" s="253" t="s">
        <v>376</v>
      </c>
      <c r="C79" s="253"/>
      <c r="D79" s="101">
        <f>D80</f>
        <v>100</v>
      </c>
      <c r="E79" s="101">
        <f t="shared" ref="E79:Q79" si="26">E80</f>
        <v>100</v>
      </c>
      <c r="F79" s="101">
        <f t="shared" si="26"/>
        <v>98</v>
      </c>
      <c r="G79" s="101">
        <f t="shared" si="26"/>
        <v>99</v>
      </c>
      <c r="H79" s="101">
        <f t="shared" si="26"/>
        <v>100</v>
      </c>
      <c r="I79" s="101">
        <f t="shared" si="26"/>
        <v>99</v>
      </c>
      <c r="J79" s="101">
        <f t="shared" si="26"/>
        <v>99</v>
      </c>
      <c r="K79" s="101">
        <f t="shared" si="26"/>
        <v>100</v>
      </c>
      <c r="L79" s="101">
        <f t="shared" si="26"/>
        <v>99</v>
      </c>
      <c r="M79" s="101">
        <f t="shared" si="26"/>
        <v>99</v>
      </c>
      <c r="N79" s="101">
        <f t="shared" si="26"/>
        <v>98</v>
      </c>
      <c r="O79" s="101">
        <f t="shared" si="26"/>
        <v>99</v>
      </c>
      <c r="P79" s="101">
        <f t="shared" si="26"/>
        <v>99</v>
      </c>
      <c r="Q79" s="101">
        <f t="shared" si="26"/>
        <v>98</v>
      </c>
    </row>
    <row r="80" spans="1:17" s="88" customFormat="1" ht="78" customHeight="1" x14ac:dyDescent="0.25">
      <c r="A80" s="251"/>
      <c r="B80" s="253" t="s">
        <v>377</v>
      </c>
      <c r="C80" s="253"/>
      <c r="D80" s="117">
        <v>100</v>
      </c>
      <c r="E80" s="117">
        <v>100</v>
      </c>
      <c r="F80" s="117">
        <v>98</v>
      </c>
      <c r="G80" s="117">
        <v>99</v>
      </c>
      <c r="H80" s="117">
        <v>100</v>
      </c>
      <c r="I80" s="117">
        <v>99</v>
      </c>
      <c r="J80" s="117">
        <v>99</v>
      </c>
      <c r="K80" s="117">
        <v>100</v>
      </c>
      <c r="L80" s="117">
        <v>99</v>
      </c>
      <c r="M80" s="117">
        <v>99</v>
      </c>
      <c r="N80" s="117">
        <v>98</v>
      </c>
      <c r="O80" s="117">
        <v>99</v>
      </c>
      <c r="P80" s="117">
        <v>99</v>
      </c>
      <c r="Q80" s="117">
        <v>98</v>
      </c>
    </row>
    <row r="81" spans="1:17" ht="45" customHeight="1" x14ac:dyDescent="0.25">
      <c r="A81" s="251"/>
      <c r="B81" s="257" t="s">
        <v>378</v>
      </c>
      <c r="C81" s="87" t="s">
        <v>50</v>
      </c>
      <c r="D81" s="127">
        <v>2122</v>
      </c>
      <c r="E81" s="127">
        <v>7152</v>
      </c>
      <c r="F81" s="127">
        <v>1809</v>
      </c>
      <c r="G81" s="127">
        <v>1098</v>
      </c>
      <c r="H81" s="127">
        <v>2006</v>
      </c>
      <c r="I81" s="127">
        <v>1033</v>
      </c>
      <c r="J81" s="127">
        <v>1399</v>
      </c>
      <c r="K81" s="127">
        <v>1358</v>
      </c>
      <c r="L81" s="127">
        <v>1630</v>
      </c>
      <c r="M81" s="127">
        <v>1899</v>
      </c>
      <c r="N81" s="127">
        <v>1142</v>
      </c>
      <c r="O81" s="127">
        <v>743</v>
      </c>
      <c r="P81" s="127">
        <v>1035</v>
      </c>
      <c r="Q81" s="127">
        <v>905</v>
      </c>
    </row>
    <row r="82" spans="1:17" ht="43.5" customHeight="1" x14ac:dyDescent="0.25">
      <c r="A82" s="251"/>
      <c r="B82" s="257"/>
      <c r="C82" s="87" t="s">
        <v>51</v>
      </c>
      <c r="D82" s="103">
        <v>2128</v>
      </c>
      <c r="E82" s="103">
        <v>7175</v>
      </c>
      <c r="F82" s="103">
        <v>1837</v>
      </c>
      <c r="G82" s="103">
        <v>1103</v>
      </c>
      <c r="H82" s="103">
        <v>2009</v>
      </c>
      <c r="I82" s="103">
        <v>1047</v>
      </c>
      <c r="J82" s="103">
        <v>1409</v>
      </c>
      <c r="K82" s="103">
        <v>1364</v>
      </c>
      <c r="L82" s="103">
        <v>1639</v>
      </c>
      <c r="M82" s="103">
        <v>1917</v>
      </c>
      <c r="N82" s="103">
        <v>1162</v>
      </c>
      <c r="O82" s="103">
        <v>753</v>
      </c>
      <c r="P82" s="103">
        <v>1050</v>
      </c>
      <c r="Q82" s="103">
        <v>919</v>
      </c>
    </row>
    <row r="83" spans="1:17" s="94" customFormat="1" hidden="1" x14ac:dyDescent="0.25">
      <c r="A83" s="251"/>
      <c r="B83" s="256" t="s">
        <v>379</v>
      </c>
      <c r="C83" s="256"/>
      <c r="D83" s="93">
        <v>97.6</v>
      </c>
      <c r="E83" s="93">
        <v>98.6</v>
      </c>
      <c r="F83" s="93">
        <v>99.6</v>
      </c>
      <c r="G83" s="93">
        <v>100.6</v>
      </c>
      <c r="H83" s="93">
        <v>101.6</v>
      </c>
      <c r="I83" s="93">
        <v>102.6</v>
      </c>
      <c r="J83" s="93">
        <v>103.6</v>
      </c>
      <c r="K83" s="93">
        <v>104.6</v>
      </c>
      <c r="L83" s="93">
        <v>105.6</v>
      </c>
      <c r="M83" s="93">
        <v>106.6</v>
      </c>
      <c r="N83" s="93">
        <v>107.6</v>
      </c>
      <c r="O83" s="93">
        <v>108.6</v>
      </c>
      <c r="P83" s="93">
        <v>109.6</v>
      </c>
      <c r="Q83" s="93">
        <v>110.6</v>
      </c>
    </row>
    <row r="84" spans="1:17" s="96" customFormat="1" ht="21" hidden="1" customHeight="1" x14ac:dyDescent="0.25">
      <c r="A84" s="252"/>
      <c r="B84" s="248" t="s">
        <v>330</v>
      </c>
      <c r="C84" s="248"/>
      <c r="D84" s="95">
        <f t="shared" ref="D84:Q84" si="27">D80-D83</f>
        <v>2.4000000000000057</v>
      </c>
      <c r="E84" s="95">
        <f t="shared" si="27"/>
        <v>1.4000000000000057</v>
      </c>
      <c r="F84" s="95">
        <f t="shared" si="27"/>
        <v>-1.5999999999999943</v>
      </c>
      <c r="G84" s="95">
        <f t="shared" si="27"/>
        <v>-1.5999999999999943</v>
      </c>
      <c r="H84" s="95">
        <f t="shared" si="27"/>
        <v>-1.5999999999999943</v>
      </c>
      <c r="I84" s="95">
        <f t="shared" si="27"/>
        <v>-3.5999999999999943</v>
      </c>
      <c r="J84" s="95">
        <f t="shared" si="27"/>
        <v>-4.5999999999999943</v>
      </c>
      <c r="K84" s="95">
        <f t="shared" si="27"/>
        <v>-4.5999999999999943</v>
      </c>
      <c r="L84" s="95">
        <f t="shared" si="27"/>
        <v>-6.5999999999999943</v>
      </c>
      <c r="M84" s="95">
        <f t="shared" si="27"/>
        <v>-7.5999999999999943</v>
      </c>
      <c r="N84" s="95">
        <f t="shared" si="27"/>
        <v>-9.5999999999999943</v>
      </c>
      <c r="O84" s="95">
        <f t="shared" si="27"/>
        <v>-9.5999999999999943</v>
      </c>
      <c r="P84" s="95">
        <f t="shared" si="27"/>
        <v>-10.599999999999994</v>
      </c>
      <c r="Q84" s="95">
        <f t="shared" si="27"/>
        <v>-12.599999999999994</v>
      </c>
    </row>
    <row r="85" spans="1:17" s="88" customFormat="1" ht="60" customHeight="1" x14ac:dyDescent="0.25">
      <c r="A85" s="250" t="s">
        <v>54</v>
      </c>
      <c r="B85" s="263" t="s">
        <v>380</v>
      </c>
      <c r="C85" s="263"/>
      <c r="D85" s="101">
        <f>D86</f>
        <v>100</v>
      </c>
      <c r="E85" s="101">
        <f t="shared" ref="E85:Q85" si="28">E86</f>
        <v>100</v>
      </c>
      <c r="F85" s="101">
        <f t="shared" si="28"/>
        <v>99</v>
      </c>
      <c r="G85" s="101">
        <f t="shared" si="28"/>
        <v>100</v>
      </c>
      <c r="H85" s="101">
        <f t="shared" si="28"/>
        <v>100</v>
      </c>
      <c r="I85" s="101">
        <f t="shared" si="28"/>
        <v>99</v>
      </c>
      <c r="J85" s="101">
        <f t="shared" si="28"/>
        <v>100</v>
      </c>
      <c r="K85" s="101">
        <f t="shared" si="28"/>
        <v>100</v>
      </c>
      <c r="L85" s="101">
        <f t="shared" si="28"/>
        <v>99</v>
      </c>
      <c r="M85" s="101">
        <f t="shared" si="28"/>
        <v>99</v>
      </c>
      <c r="N85" s="101">
        <f t="shared" si="28"/>
        <v>99</v>
      </c>
      <c r="O85" s="101">
        <f t="shared" si="28"/>
        <v>99</v>
      </c>
      <c r="P85" s="101">
        <f t="shared" si="28"/>
        <v>99</v>
      </c>
      <c r="Q85" s="101">
        <f t="shared" si="28"/>
        <v>99</v>
      </c>
    </row>
    <row r="86" spans="1:17" s="88" customFormat="1" ht="86.25" customHeight="1" x14ac:dyDescent="0.25">
      <c r="A86" s="251"/>
      <c r="B86" s="263" t="s">
        <v>381</v>
      </c>
      <c r="C86" s="263"/>
      <c r="D86" s="117">
        <v>100</v>
      </c>
      <c r="E86" s="117">
        <v>100</v>
      </c>
      <c r="F86" s="117">
        <v>99</v>
      </c>
      <c r="G86" s="117">
        <v>100</v>
      </c>
      <c r="H86" s="117">
        <v>100</v>
      </c>
      <c r="I86" s="117">
        <v>99</v>
      </c>
      <c r="J86" s="117">
        <v>100</v>
      </c>
      <c r="K86" s="117">
        <v>100</v>
      </c>
      <c r="L86" s="117">
        <v>99</v>
      </c>
      <c r="M86" s="117">
        <v>99</v>
      </c>
      <c r="N86" s="117">
        <v>99</v>
      </c>
      <c r="O86" s="117">
        <v>99</v>
      </c>
      <c r="P86" s="117">
        <v>99</v>
      </c>
      <c r="Q86" s="117">
        <v>99</v>
      </c>
    </row>
    <row r="87" spans="1:17" ht="45.75" customHeight="1" x14ac:dyDescent="0.25">
      <c r="A87" s="251"/>
      <c r="B87" s="257" t="s">
        <v>382</v>
      </c>
      <c r="C87" s="87" t="s">
        <v>383</v>
      </c>
      <c r="D87" s="127">
        <v>2123</v>
      </c>
      <c r="E87" s="127">
        <v>7170</v>
      </c>
      <c r="F87" s="127">
        <v>1819</v>
      </c>
      <c r="G87" s="127">
        <v>1102</v>
      </c>
      <c r="H87" s="127">
        <v>2008</v>
      </c>
      <c r="I87" s="127">
        <v>1042</v>
      </c>
      <c r="J87" s="127">
        <v>1408</v>
      </c>
      <c r="K87" s="127">
        <v>1358</v>
      </c>
      <c r="L87" s="127">
        <v>1630</v>
      </c>
      <c r="M87" s="127">
        <v>1906</v>
      </c>
      <c r="N87" s="127">
        <v>1149</v>
      </c>
      <c r="O87" s="127">
        <v>746</v>
      </c>
      <c r="P87" s="127">
        <v>1037</v>
      </c>
      <c r="Q87" s="127">
        <v>913</v>
      </c>
    </row>
    <row r="88" spans="1:17" ht="44.25" customHeight="1" x14ac:dyDescent="0.25">
      <c r="A88" s="251"/>
      <c r="B88" s="257"/>
      <c r="C88" s="87" t="s">
        <v>384</v>
      </c>
      <c r="D88" s="103">
        <v>2128</v>
      </c>
      <c r="E88" s="103">
        <v>7175</v>
      </c>
      <c r="F88" s="103">
        <v>1837</v>
      </c>
      <c r="G88" s="103">
        <v>1103</v>
      </c>
      <c r="H88" s="103">
        <v>2009</v>
      </c>
      <c r="I88" s="103">
        <v>1047</v>
      </c>
      <c r="J88" s="103">
        <v>1409</v>
      </c>
      <c r="K88" s="103">
        <v>1364</v>
      </c>
      <c r="L88" s="103">
        <v>1639</v>
      </c>
      <c r="M88" s="103">
        <v>1917</v>
      </c>
      <c r="N88" s="103">
        <v>1162</v>
      </c>
      <c r="O88" s="103">
        <v>753</v>
      </c>
      <c r="P88" s="103">
        <v>1050</v>
      </c>
      <c r="Q88" s="103">
        <v>919</v>
      </c>
    </row>
    <row r="89" spans="1:17" ht="18.75" hidden="1" customHeight="1" x14ac:dyDescent="0.25">
      <c r="A89" s="251"/>
      <c r="B89" s="260" t="s">
        <v>385</v>
      </c>
      <c r="C89" s="260"/>
      <c r="D89" s="87">
        <v>97.4</v>
      </c>
      <c r="E89" s="87">
        <v>98.4</v>
      </c>
      <c r="F89" s="87">
        <v>99.4</v>
      </c>
      <c r="G89" s="87">
        <v>100.4</v>
      </c>
      <c r="H89" s="87">
        <v>101.4</v>
      </c>
      <c r="I89" s="87">
        <v>102.4</v>
      </c>
      <c r="J89" s="87">
        <v>103.4</v>
      </c>
      <c r="K89" s="87">
        <v>104.4</v>
      </c>
      <c r="L89" s="87">
        <v>105.4</v>
      </c>
      <c r="M89" s="87">
        <v>106.4</v>
      </c>
      <c r="N89" s="87">
        <v>107.4</v>
      </c>
      <c r="O89" s="87">
        <v>108.4</v>
      </c>
      <c r="P89" s="87">
        <v>109.4</v>
      </c>
      <c r="Q89" s="87">
        <v>110.4</v>
      </c>
    </row>
    <row r="90" spans="1:17" s="96" customFormat="1" ht="21" hidden="1" customHeight="1" x14ac:dyDescent="0.25">
      <c r="A90" s="252"/>
      <c r="B90" s="248" t="s">
        <v>330</v>
      </c>
      <c r="C90" s="248"/>
      <c r="D90" s="95">
        <f t="shared" ref="D90:Q90" si="29">D86-D89</f>
        <v>2.5999999999999943</v>
      </c>
      <c r="E90" s="95">
        <f t="shared" si="29"/>
        <v>1.5999999999999943</v>
      </c>
      <c r="F90" s="95">
        <f t="shared" si="29"/>
        <v>-0.40000000000000568</v>
      </c>
      <c r="G90" s="95">
        <f t="shared" si="29"/>
        <v>-0.40000000000000568</v>
      </c>
      <c r="H90" s="95">
        <f t="shared" si="29"/>
        <v>-1.4000000000000057</v>
      </c>
      <c r="I90" s="95">
        <f t="shared" si="29"/>
        <v>-3.4000000000000057</v>
      </c>
      <c r="J90" s="95">
        <f t="shared" si="29"/>
        <v>-3.4000000000000057</v>
      </c>
      <c r="K90" s="95">
        <f t="shared" si="29"/>
        <v>-4.4000000000000057</v>
      </c>
      <c r="L90" s="95">
        <f t="shared" si="29"/>
        <v>-6.4000000000000057</v>
      </c>
      <c r="M90" s="95">
        <f t="shared" si="29"/>
        <v>-7.4000000000000057</v>
      </c>
      <c r="N90" s="95">
        <f t="shared" si="29"/>
        <v>-8.4000000000000057</v>
      </c>
      <c r="O90" s="95">
        <f t="shared" si="29"/>
        <v>-9.4000000000000057</v>
      </c>
      <c r="P90" s="95">
        <f t="shared" si="29"/>
        <v>-10.400000000000006</v>
      </c>
      <c r="Q90" s="95">
        <f t="shared" si="29"/>
        <v>-11.400000000000006</v>
      </c>
    </row>
    <row r="91" spans="1:17" s="88" customFormat="1" ht="50.25" customHeight="1" x14ac:dyDescent="0.25">
      <c r="A91" s="250" t="s">
        <v>55</v>
      </c>
      <c r="B91" s="261" t="s">
        <v>386</v>
      </c>
      <c r="C91" s="262"/>
      <c r="D91" s="101">
        <f>D92</f>
        <v>100</v>
      </c>
      <c r="E91" s="101">
        <f t="shared" ref="E91:Q91" si="30">E92</f>
        <v>100</v>
      </c>
      <c r="F91" s="101">
        <f t="shared" si="30"/>
        <v>99</v>
      </c>
      <c r="G91" s="101">
        <f t="shared" si="30"/>
        <v>100</v>
      </c>
      <c r="H91" s="101">
        <f t="shared" si="30"/>
        <v>100</v>
      </c>
      <c r="I91" s="101">
        <f t="shared" si="30"/>
        <v>99</v>
      </c>
      <c r="J91" s="101">
        <f t="shared" si="30"/>
        <v>100</v>
      </c>
      <c r="K91" s="101">
        <f t="shared" si="30"/>
        <v>100</v>
      </c>
      <c r="L91" s="101">
        <f t="shared" si="30"/>
        <v>100</v>
      </c>
      <c r="M91" s="101">
        <f t="shared" si="30"/>
        <v>100</v>
      </c>
      <c r="N91" s="101">
        <f t="shared" si="30"/>
        <v>100</v>
      </c>
      <c r="O91" s="101">
        <f t="shared" si="30"/>
        <v>100</v>
      </c>
      <c r="P91" s="101">
        <f t="shared" si="30"/>
        <v>99</v>
      </c>
      <c r="Q91" s="101">
        <f t="shared" si="30"/>
        <v>100</v>
      </c>
    </row>
    <row r="92" spans="1:17" s="88" customFormat="1" ht="79.5" customHeight="1" x14ac:dyDescent="0.25">
      <c r="A92" s="251"/>
      <c r="B92" s="261" t="s">
        <v>387</v>
      </c>
      <c r="C92" s="262"/>
      <c r="D92" s="117">
        <v>100</v>
      </c>
      <c r="E92" s="117">
        <v>100</v>
      </c>
      <c r="F92" s="117">
        <v>99</v>
      </c>
      <c r="G92" s="117">
        <v>100</v>
      </c>
      <c r="H92" s="117">
        <v>100</v>
      </c>
      <c r="I92" s="117">
        <v>99</v>
      </c>
      <c r="J92" s="117">
        <v>100</v>
      </c>
      <c r="K92" s="117">
        <v>100</v>
      </c>
      <c r="L92" s="117">
        <v>100</v>
      </c>
      <c r="M92" s="117">
        <v>100</v>
      </c>
      <c r="N92" s="117">
        <v>100</v>
      </c>
      <c r="O92" s="117">
        <v>100</v>
      </c>
      <c r="P92" s="117">
        <v>99</v>
      </c>
      <c r="Q92" s="117">
        <v>100</v>
      </c>
    </row>
    <row r="93" spans="1:17" ht="46.5" customHeight="1" x14ac:dyDescent="0.25">
      <c r="A93" s="251"/>
      <c r="B93" s="257" t="s">
        <v>388</v>
      </c>
      <c r="C93" s="87" t="s">
        <v>50</v>
      </c>
      <c r="D93" s="127">
        <v>1947</v>
      </c>
      <c r="E93" s="127">
        <v>6876</v>
      </c>
      <c r="F93" s="127">
        <v>1723</v>
      </c>
      <c r="G93" s="127">
        <v>1039</v>
      </c>
      <c r="H93" s="127">
        <v>1908</v>
      </c>
      <c r="I93" s="127">
        <v>841</v>
      </c>
      <c r="J93" s="127">
        <v>1342</v>
      </c>
      <c r="K93" s="127">
        <v>1173</v>
      </c>
      <c r="L93" s="127">
        <v>1558</v>
      </c>
      <c r="M93" s="127">
        <v>1768</v>
      </c>
      <c r="N93" s="127">
        <v>1004</v>
      </c>
      <c r="O93" s="127">
        <v>637</v>
      </c>
      <c r="P93" s="127">
        <v>876</v>
      </c>
      <c r="Q93" s="127">
        <v>817</v>
      </c>
    </row>
    <row r="94" spans="1:17" ht="45.75" customHeight="1" x14ac:dyDescent="0.25">
      <c r="A94" s="251"/>
      <c r="B94" s="257"/>
      <c r="C94" s="87" t="s">
        <v>51</v>
      </c>
      <c r="D94" s="103">
        <v>1949</v>
      </c>
      <c r="E94" s="103">
        <v>6891</v>
      </c>
      <c r="F94" s="103">
        <v>1747</v>
      </c>
      <c r="G94" s="103">
        <v>1041</v>
      </c>
      <c r="H94" s="103">
        <v>1908</v>
      </c>
      <c r="I94" s="103">
        <v>845</v>
      </c>
      <c r="J94" s="103">
        <v>1344</v>
      </c>
      <c r="K94" s="103">
        <v>1173</v>
      </c>
      <c r="L94" s="103">
        <v>1558</v>
      </c>
      <c r="M94" s="103">
        <v>1774</v>
      </c>
      <c r="N94" s="103">
        <v>1007</v>
      </c>
      <c r="O94" s="103">
        <v>639</v>
      </c>
      <c r="P94" s="103">
        <v>884</v>
      </c>
      <c r="Q94" s="103">
        <v>817</v>
      </c>
    </row>
    <row r="95" spans="1:17" s="94" customFormat="1" ht="18.75" hidden="1" customHeight="1" x14ac:dyDescent="0.25">
      <c r="A95" s="251"/>
      <c r="B95" s="256" t="s">
        <v>389</v>
      </c>
      <c r="C95" s="256"/>
      <c r="D95" s="93">
        <v>98.4</v>
      </c>
      <c r="E95" s="93">
        <v>99.4</v>
      </c>
      <c r="F95" s="93">
        <v>100.4</v>
      </c>
      <c r="G95" s="93">
        <v>101.4</v>
      </c>
      <c r="H95" s="93">
        <v>102.4</v>
      </c>
      <c r="I95" s="93">
        <v>103.4</v>
      </c>
      <c r="J95" s="93">
        <v>104.4</v>
      </c>
      <c r="K95" s="93">
        <v>105.4</v>
      </c>
      <c r="L95" s="93">
        <v>106.4</v>
      </c>
      <c r="M95" s="93">
        <v>107.4</v>
      </c>
      <c r="N95" s="93">
        <v>108.4</v>
      </c>
      <c r="O95" s="93">
        <v>109.4</v>
      </c>
      <c r="P95" s="93">
        <v>110.4</v>
      </c>
      <c r="Q95" s="93">
        <v>111.4</v>
      </c>
    </row>
    <row r="96" spans="1:17" s="96" customFormat="1" ht="21" hidden="1" customHeight="1" x14ac:dyDescent="0.25">
      <c r="A96" s="252"/>
      <c r="B96" s="248" t="s">
        <v>330</v>
      </c>
      <c r="C96" s="248"/>
      <c r="D96" s="95">
        <f t="shared" ref="D96:Q96" si="31">D92-D95</f>
        <v>1.5999999999999943</v>
      </c>
      <c r="E96" s="95">
        <f t="shared" si="31"/>
        <v>0.59999999999999432</v>
      </c>
      <c r="F96" s="95">
        <f t="shared" si="31"/>
        <v>-1.4000000000000057</v>
      </c>
      <c r="G96" s="95">
        <f t="shared" si="31"/>
        <v>-1.4000000000000057</v>
      </c>
      <c r="H96" s="95">
        <f t="shared" si="31"/>
        <v>-2.4000000000000057</v>
      </c>
      <c r="I96" s="95">
        <f t="shared" si="31"/>
        <v>-4.4000000000000057</v>
      </c>
      <c r="J96" s="95">
        <f t="shared" si="31"/>
        <v>-4.4000000000000057</v>
      </c>
      <c r="K96" s="95">
        <f t="shared" si="31"/>
        <v>-5.4000000000000057</v>
      </c>
      <c r="L96" s="95">
        <f t="shared" si="31"/>
        <v>-6.4000000000000057</v>
      </c>
      <c r="M96" s="95">
        <f t="shared" si="31"/>
        <v>-7.4000000000000057</v>
      </c>
      <c r="N96" s="95">
        <f t="shared" si="31"/>
        <v>-8.4000000000000057</v>
      </c>
      <c r="O96" s="95">
        <f t="shared" si="31"/>
        <v>-9.4000000000000057</v>
      </c>
      <c r="P96" s="95">
        <f t="shared" si="31"/>
        <v>-11.400000000000006</v>
      </c>
      <c r="Q96" s="95">
        <f t="shared" si="31"/>
        <v>-11.400000000000006</v>
      </c>
    </row>
    <row r="97" spans="1:17" s="106" customFormat="1" ht="21" hidden="1" customHeight="1" x14ac:dyDescent="0.25">
      <c r="A97" s="258" t="s">
        <v>390</v>
      </c>
      <c r="B97" s="246" t="s">
        <v>348</v>
      </c>
      <c r="C97" s="246"/>
      <c r="D97" s="105"/>
      <c r="E97" s="105"/>
      <c r="F97" s="105"/>
      <c r="G97" s="105"/>
      <c r="H97" s="105"/>
      <c r="I97" s="105"/>
      <c r="J97" s="105"/>
      <c r="K97" s="105"/>
      <c r="L97" s="105"/>
      <c r="M97" s="105"/>
      <c r="N97" s="105"/>
      <c r="O97" s="105"/>
      <c r="P97" s="105"/>
      <c r="Q97" s="105"/>
    </row>
    <row r="98" spans="1:17" s="108" customFormat="1" ht="35.1" customHeight="1" x14ac:dyDescent="0.25">
      <c r="A98" s="258"/>
      <c r="B98" s="247" t="s">
        <v>350</v>
      </c>
      <c r="C98" s="247"/>
      <c r="D98" s="107">
        <f t="shared" ref="D98:Q98" si="32">D79*0.4+D85*0.4+D91*0.2</f>
        <v>100</v>
      </c>
      <c r="E98" s="107">
        <f t="shared" si="32"/>
        <v>100</v>
      </c>
      <c r="F98" s="107">
        <f t="shared" si="32"/>
        <v>98.600000000000009</v>
      </c>
      <c r="G98" s="107">
        <f t="shared" si="32"/>
        <v>99.6</v>
      </c>
      <c r="H98" s="107">
        <f t="shared" si="32"/>
        <v>100</v>
      </c>
      <c r="I98" s="107">
        <f t="shared" si="32"/>
        <v>99</v>
      </c>
      <c r="J98" s="107">
        <f t="shared" si="32"/>
        <v>99.6</v>
      </c>
      <c r="K98" s="107">
        <f t="shared" si="32"/>
        <v>100</v>
      </c>
      <c r="L98" s="107">
        <f t="shared" si="32"/>
        <v>99.2</v>
      </c>
      <c r="M98" s="107">
        <f t="shared" si="32"/>
        <v>99.2</v>
      </c>
      <c r="N98" s="107">
        <f t="shared" si="32"/>
        <v>98.800000000000011</v>
      </c>
      <c r="O98" s="107">
        <f t="shared" si="32"/>
        <v>99.2</v>
      </c>
      <c r="P98" s="107">
        <f t="shared" si="32"/>
        <v>99</v>
      </c>
      <c r="Q98" s="107">
        <f t="shared" si="32"/>
        <v>98.800000000000011</v>
      </c>
    </row>
    <row r="99" spans="1:17" s="126" customFormat="1" ht="30" hidden="1" customHeight="1" x14ac:dyDescent="0.25">
      <c r="A99" s="258"/>
      <c r="B99" s="249" t="s">
        <v>391</v>
      </c>
      <c r="C99" s="249"/>
      <c r="D99" s="125">
        <v>97.68</v>
      </c>
      <c r="E99" s="125">
        <v>98.68</v>
      </c>
      <c r="F99" s="125">
        <v>99.68</v>
      </c>
      <c r="G99" s="125">
        <v>100.68</v>
      </c>
      <c r="H99" s="125">
        <v>101.68</v>
      </c>
      <c r="I99" s="125">
        <v>102.68</v>
      </c>
      <c r="J99" s="125">
        <v>103.68</v>
      </c>
      <c r="K99" s="125">
        <v>104.68</v>
      </c>
      <c r="L99" s="125">
        <v>105.68</v>
      </c>
      <c r="M99" s="125">
        <v>106.68</v>
      </c>
      <c r="N99" s="125">
        <v>107.68</v>
      </c>
      <c r="O99" s="125">
        <v>108.68</v>
      </c>
      <c r="P99" s="125">
        <v>109.68</v>
      </c>
      <c r="Q99" s="125">
        <v>110.68</v>
      </c>
    </row>
    <row r="100" spans="1:17" s="96" customFormat="1" ht="21" hidden="1" customHeight="1" x14ac:dyDescent="0.25">
      <c r="A100" s="258"/>
      <c r="B100" s="248" t="s">
        <v>330</v>
      </c>
      <c r="C100" s="248"/>
      <c r="D100" s="97">
        <f>D98-D99</f>
        <v>2.3199999999999932</v>
      </c>
      <c r="E100" s="97">
        <f t="shared" ref="E100:Q100" si="33">E98-E99</f>
        <v>1.3199999999999932</v>
      </c>
      <c r="F100" s="97">
        <f t="shared" si="33"/>
        <v>-1.0799999999999983</v>
      </c>
      <c r="G100" s="97">
        <f t="shared" si="33"/>
        <v>-1.0800000000000125</v>
      </c>
      <c r="H100" s="97">
        <f t="shared" si="33"/>
        <v>-1.6800000000000068</v>
      </c>
      <c r="I100" s="97">
        <f t="shared" si="33"/>
        <v>-3.6800000000000068</v>
      </c>
      <c r="J100" s="97">
        <f t="shared" si="33"/>
        <v>-4.0800000000000125</v>
      </c>
      <c r="K100" s="97">
        <f t="shared" si="33"/>
        <v>-4.6800000000000068</v>
      </c>
      <c r="L100" s="97">
        <f t="shared" si="33"/>
        <v>-6.480000000000004</v>
      </c>
      <c r="M100" s="97">
        <f t="shared" si="33"/>
        <v>-7.480000000000004</v>
      </c>
      <c r="N100" s="97">
        <f t="shared" si="33"/>
        <v>-8.8799999999999955</v>
      </c>
      <c r="O100" s="97">
        <f t="shared" si="33"/>
        <v>-9.480000000000004</v>
      </c>
      <c r="P100" s="97">
        <f t="shared" si="33"/>
        <v>-10.680000000000007</v>
      </c>
      <c r="Q100" s="97">
        <f t="shared" si="33"/>
        <v>-11.879999999999995</v>
      </c>
    </row>
    <row r="101" spans="1:17" s="128" customFormat="1" ht="44.25" customHeight="1" x14ac:dyDescent="0.25">
      <c r="A101" s="250" t="s">
        <v>56</v>
      </c>
      <c r="B101" s="253" t="s">
        <v>392</v>
      </c>
      <c r="C101" s="253"/>
      <c r="D101" s="101">
        <f>D102</f>
        <v>100</v>
      </c>
      <c r="E101" s="101">
        <f t="shared" ref="E101:Q101" si="34">E102</f>
        <v>100</v>
      </c>
      <c r="F101" s="101">
        <f t="shared" si="34"/>
        <v>100</v>
      </c>
      <c r="G101" s="101">
        <f t="shared" si="34"/>
        <v>100</v>
      </c>
      <c r="H101" s="101">
        <f t="shared" si="34"/>
        <v>100</v>
      </c>
      <c r="I101" s="101">
        <f t="shared" si="34"/>
        <v>99</v>
      </c>
      <c r="J101" s="101">
        <f t="shared" si="34"/>
        <v>100</v>
      </c>
      <c r="K101" s="101">
        <f t="shared" si="34"/>
        <v>99</v>
      </c>
      <c r="L101" s="101">
        <f t="shared" si="34"/>
        <v>99</v>
      </c>
      <c r="M101" s="101">
        <f t="shared" si="34"/>
        <v>99</v>
      </c>
      <c r="N101" s="101">
        <f t="shared" si="34"/>
        <v>99</v>
      </c>
      <c r="O101" s="101">
        <f t="shared" si="34"/>
        <v>99</v>
      </c>
      <c r="P101" s="101">
        <f t="shared" si="34"/>
        <v>99</v>
      </c>
      <c r="Q101" s="101">
        <f t="shared" si="34"/>
        <v>99</v>
      </c>
    </row>
    <row r="102" spans="1:17" s="128" customFormat="1" ht="37.5" customHeight="1" x14ac:dyDescent="0.25">
      <c r="A102" s="251"/>
      <c r="B102" s="253" t="s">
        <v>393</v>
      </c>
      <c r="C102" s="253"/>
      <c r="D102" s="117">
        <v>100</v>
      </c>
      <c r="E102" s="117">
        <v>100</v>
      </c>
      <c r="F102" s="117">
        <v>100</v>
      </c>
      <c r="G102" s="117">
        <v>100</v>
      </c>
      <c r="H102" s="117">
        <v>100</v>
      </c>
      <c r="I102" s="117">
        <v>99</v>
      </c>
      <c r="J102" s="117">
        <v>100</v>
      </c>
      <c r="K102" s="117">
        <v>99</v>
      </c>
      <c r="L102" s="117">
        <v>99</v>
      </c>
      <c r="M102" s="117">
        <v>99</v>
      </c>
      <c r="N102" s="117">
        <v>99</v>
      </c>
      <c r="O102" s="117">
        <v>99</v>
      </c>
      <c r="P102" s="117">
        <v>99</v>
      </c>
      <c r="Q102" s="117">
        <v>99</v>
      </c>
    </row>
    <row r="103" spans="1:17" ht="45.75" customHeight="1" x14ac:dyDescent="0.25">
      <c r="A103" s="251"/>
      <c r="B103" s="259" t="s">
        <v>394</v>
      </c>
      <c r="C103" s="87" t="s">
        <v>50</v>
      </c>
      <c r="D103" s="127">
        <v>2122</v>
      </c>
      <c r="E103" s="127">
        <v>7167</v>
      </c>
      <c r="F103" s="127">
        <v>1829</v>
      </c>
      <c r="G103" s="127">
        <v>1100</v>
      </c>
      <c r="H103" s="127">
        <v>2002</v>
      </c>
      <c r="I103" s="127">
        <v>1037</v>
      </c>
      <c r="J103" s="127">
        <v>1408</v>
      </c>
      <c r="K103" s="127">
        <v>1357</v>
      </c>
      <c r="L103" s="127">
        <v>1631</v>
      </c>
      <c r="M103" s="127">
        <v>1896</v>
      </c>
      <c r="N103" s="127">
        <v>1147</v>
      </c>
      <c r="O103" s="127">
        <v>744</v>
      </c>
      <c r="P103" s="127">
        <v>1038</v>
      </c>
      <c r="Q103" s="127">
        <v>914</v>
      </c>
    </row>
    <row r="104" spans="1:17" ht="49.5" customHeight="1" x14ac:dyDescent="0.25">
      <c r="A104" s="251"/>
      <c r="B104" s="259"/>
      <c r="C104" s="87" t="s">
        <v>51</v>
      </c>
      <c r="D104" s="103">
        <v>2128</v>
      </c>
      <c r="E104" s="103">
        <v>7175</v>
      </c>
      <c r="F104" s="103">
        <v>1837</v>
      </c>
      <c r="G104" s="103">
        <v>1103</v>
      </c>
      <c r="H104" s="103">
        <v>2009</v>
      </c>
      <c r="I104" s="103">
        <v>1047</v>
      </c>
      <c r="J104" s="103">
        <v>1409</v>
      </c>
      <c r="K104" s="103">
        <v>1364</v>
      </c>
      <c r="L104" s="103">
        <v>1639</v>
      </c>
      <c r="M104" s="103">
        <v>1917</v>
      </c>
      <c r="N104" s="103">
        <v>1162</v>
      </c>
      <c r="O104" s="103">
        <v>753</v>
      </c>
      <c r="P104" s="103">
        <v>1050</v>
      </c>
      <c r="Q104" s="103">
        <v>919</v>
      </c>
    </row>
    <row r="105" spans="1:17" ht="23.25" hidden="1" customHeight="1" x14ac:dyDescent="0.25">
      <c r="A105" s="251"/>
      <c r="B105" s="260" t="s">
        <v>395</v>
      </c>
      <c r="C105" s="260"/>
      <c r="D105" s="87">
        <v>97.6</v>
      </c>
      <c r="E105" s="87">
        <v>98.6</v>
      </c>
      <c r="F105" s="87">
        <v>99.6</v>
      </c>
      <c r="G105" s="87">
        <v>100.6</v>
      </c>
      <c r="H105" s="87">
        <v>101.6</v>
      </c>
      <c r="I105" s="87">
        <v>102.6</v>
      </c>
      <c r="J105" s="87">
        <v>103.6</v>
      </c>
      <c r="K105" s="87">
        <v>104.6</v>
      </c>
      <c r="L105" s="87">
        <v>105.6</v>
      </c>
      <c r="M105" s="87">
        <v>106.6</v>
      </c>
      <c r="N105" s="87">
        <v>107.6</v>
      </c>
      <c r="O105" s="87">
        <v>108.6</v>
      </c>
      <c r="P105" s="87">
        <v>109.6</v>
      </c>
      <c r="Q105" s="87">
        <v>110.6</v>
      </c>
    </row>
    <row r="106" spans="1:17" s="96" customFormat="1" ht="21" hidden="1" customHeight="1" x14ac:dyDescent="0.25">
      <c r="A106" s="252"/>
      <c r="B106" s="248" t="s">
        <v>330</v>
      </c>
      <c r="C106" s="248"/>
      <c r="D106" s="95">
        <f t="shared" ref="D106:Q106" si="35">D102-D105</f>
        <v>2.4000000000000057</v>
      </c>
      <c r="E106" s="95">
        <f t="shared" si="35"/>
        <v>1.4000000000000057</v>
      </c>
      <c r="F106" s="95">
        <f t="shared" si="35"/>
        <v>0.40000000000000568</v>
      </c>
      <c r="G106" s="95">
        <f t="shared" si="35"/>
        <v>-0.59999999999999432</v>
      </c>
      <c r="H106" s="95">
        <f t="shared" si="35"/>
        <v>-1.5999999999999943</v>
      </c>
      <c r="I106" s="95">
        <f t="shared" si="35"/>
        <v>-3.5999999999999943</v>
      </c>
      <c r="J106" s="95">
        <f t="shared" si="35"/>
        <v>-3.5999999999999943</v>
      </c>
      <c r="K106" s="95">
        <f t="shared" si="35"/>
        <v>-5.5999999999999943</v>
      </c>
      <c r="L106" s="95">
        <f t="shared" si="35"/>
        <v>-6.5999999999999943</v>
      </c>
      <c r="M106" s="95">
        <f t="shared" si="35"/>
        <v>-7.5999999999999943</v>
      </c>
      <c r="N106" s="95">
        <f t="shared" si="35"/>
        <v>-8.5999999999999943</v>
      </c>
      <c r="O106" s="95">
        <f t="shared" si="35"/>
        <v>-9.5999999999999943</v>
      </c>
      <c r="P106" s="95">
        <f t="shared" si="35"/>
        <v>-10.599999999999994</v>
      </c>
      <c r="Q106" s="95">
        <f t="shared" si="35"/>
        <v>-11.599999999999994</v>
      </c>
    </row>
    <row r="107" spans="1:17" s="88" customFormat="1" ht="33.75" customHeight="1" x14ac:dyDescent="0.25">
      <c r="A107" s="250" t="s">
        <v>57</v>
      </c>
      <c r="B107" s="253" t="s">
        <v>396</v>
      </c>
      <c r="C107" s="253"/>
      <c r="D107" s="101">
        <f>D108</f>
        <v>100</v>
      </c>
      <c r="E107" s="101">
        <f t="shared" ref="E107:Q107" si="36">E108</f>
        <v>99</v>
      </c>
      <c r="F107" s="101">
        <f t="shared" si="36"/>
        <v>98</v>
      </c>
      <c r="G107" s="101">
        <f t="shared" si="36"/>
        <v>99</v>
      </c>
      <c r="H107" s="101">
        <f t="shared" si="36"/>
        <v>99</v>
      </c>
      <c r="I107" s="101">
        <f t="shared" si="36"/>
        <v>97</v>
      </c>
      <c r="J107" s="101">
        <f t="shared" si="36"/>
        <v>99</v>
      </c>
      <c r="K107" s="101">
        <f t="shared" si="36"/>
        <v>99</v>
      </c>
      <c r="L107" s="101">
        <f t="shared" si="36"/>
        <v>99</v>
      </c>
      <c r="M107" s="101">
        <f t="shared" si="36"/>
        <v>99</v>
      </c>
      <c r="N107" s="101">
        <f t="shared" si="36"/>
        <v>98</v>
      </c>
      <c r="O107" s="101">
        <f t="shared" si="36"/>
        <v>97</v>
      </c>
      <c r="P107" s="101">
        <f t="shared" si="36"/>
        <v>96</v>
      </c>
      <c r="Q107" s="101">
        <f t="shared" si="36"/>
        <v>99</v>
      </c>
    </row>
    <row r="108" spans="1:17" s="88" customFormat="1" ht="59.25" customHeight="1" x14ac:dyDescent="0.25">
      <c r="A108" s="251"/>
      <c r="B108" s="253" t="s">
        <v>397</v>
      </c>
      <c r="C108" s="253"/>
      <c r="D108" s="117">
        <v>100</v>
      </c>
      <c r="E108" s="117">
        <v>99</v>
      </c>
      <c r="F108" s="117">
        <v>98</v>
      </c>
      <c r="G108" s="117">
        <v>99</v>
      </c>
      <c r="H108" s="117">
        <v>99</v>
      </c>
      <c r="I108" s="117">
        <v>97</v>
      </c>
      <c r="J108" s="117">
        <v>99</v>
      </c>
      <c r="K108" s="117">
        <v>99</v>
      </c>
      <c r="L108" s="117">
        <v>99</v>
      </c>
      <c r="M108" s="117">
        <v>99</v>
      </c>
      <c r="N108" s="117">
        <v>98</v>
      </c>
      <c r="O108" s="117">
        <v>97</v>
      </c>
      <c r="P108" s="117">
        <v>96</v>
      </c>
      <c r="Q108" s="117">
        <v>99</v>
      </c>
    </row>
    <row r="109" spans="1:17" ht="38.25" customHeight="1" x14ac:dyDescent="0.25">
      <c r="A109" s="251"/>
      <c r="B109" s="257" t="s">
        <v>398</v>
      </c>
      <c r="C109" s="87" t="s">
        <v>50</v>
      </c>
      <c r="D109" s="127">
        <v>2121</v>
      </c>
      <c r="E109" s="127">
        <v>7114</v>
      </c>
      <c r="F109" s="127">
        <v>1810</v>
      </c>
      <c r="G109" s="127">
        <v>1097</v>
      </c>
      <c r="H109" s="127">
        <v>2000</v>
      </c>
      <c r="I109" s="127">
        <v>1017</v>
      </c>
      <c r="J109" s="127">
        <v>1398</v>
      </c>
      <c r="K109" s="127">
        <v>1351</v>
      </c>
      <c r="L109" s="127">
        <v>1627</v>
      </c>
      <c r="M109" s="127">
        <v>1902</v>
      </c>
      <c r="N109" s="127">
        <v>1142</v>
      </c>
      <c r="O109" s="127">
        <v>733</v>
      </c>
      <c r="P109" s="127">
        <v>1010</v>
      </c>
      <c r="Q109" s="127">
        <v>908</v>
      </c>
    </row>
    <row r="110" spans="1:17" ht="42" customHeight="1" x14ac:dyDescent="0.25">
      <c r="A110" s="251"/>
      <c r="B110" s="257"/>
      <c r="C110" s="87" t="s">
        <v>51</v>
      </c>
      <c r="D110" s="103">
        <v>2128</v>
      </c>
      <c r="E110" s="103">
        <v>7175</v>
      </c>
      <c r="F110" s="103">
        <v>1837</v>
      </c>
      <c r="G110" s="103">
        <v>1103</v>
      </c>
      <c r="H110" s="103">
        <v>2009</v>
      </c>
      <c r="I110" s="103">
        <v>1047</v>
      </c>
      <c r="J110" s="103">
        <v>1409</v>
      </c>
      <c r="K110" s="103">
        <v>1364</v>
      </c>
      <c r="L110" s="103">
        <v>1639</v>
      </c>
      <c r="M110" s="103">
        <v>1917</v>
      </c>
      <c r="N110" s="103">
        <v>1162</v>
      </c>
      <c r="O110" s="103">
        <v>753</v>
      </c>
      <c r="P110" s="103">
        <v>1050</v>
      </c>
      <c r="Q110" s="103">
        <v>919</v>
      </c>
    </row>
    <row r="111" spans="1:17" s="94" customFormat="1" ht="31.5" hidden="1" customHeight="1" x14ac:dyDescent="0.25">
      <c r="A111" s="251"/>
      <c r="B111" s="256" t="s">
        <v>399</v>
      </c>
      <c r="C111" s="256"/>
      <c r="D111" s="93">
        <v>97.2</v>
      </c>
      <c r="E111" s="93">
        <v>98.2</v>
      </c>
      <c r="F111" s="93">
        <v>99.2</v>
      </c>
      <c r="G111" s="93">
        <v>100.2</v>
      </c>
      <c r="H111" s="93">
        <v>101.2</v>
      </c>
      <c r="I111" s="93">
        <v>102.2</v>
      </c>
      <c r="J111" s="93">
        <v>103.2</v>
      </c>
      <c r="K111" s="93">
        <v>104.2</v>
      </c>
      <c r="L111" s="93">
        <v>105.2</v>
      </c>
      <c r="M111" s="93">
        <v>106.2</v>
      </c>
      <c r="N111" s="93">
        <v>107.2</v>
      </c>
      <c r="O111" s="93">
        <v>108.2</v>
      </c>
      <c r="P111" s="93">
        <v>109.2</v>
      </c>
      <c r="Q111" s="93">
        <v>110.2</v>
      </c>
    </row>
    <row r="112" spans="1:17" s="96" customFormat="1" ht="21" hidden="1" customHeight="1" x14ac:dyDescent="0.25">
      <c r="A112" s="252"/>
      <c r="B112" s="248" t="s">
        <v>330</v>
      </c>
      <c r="C112" s="248"/>
      <c r="D112" s="95">
        <f t="shared" ref="D112:Q112" si="37">D108-D111</f>
        <v>2.7999999999999972</v>
      </c>
      <c r="E112" s="95">
        <f t="shared" si="37"/>
        <v>0.79999999999999716</v>
      </c>
      <c r="F112" s="95">
        <f t="shared" si="37"/>
        <v>-1.2000000000000028</v>
      </c>
      <c r="G112" s="95">
        <f t="shared" si="37"/>
        <v>-1.2000000000000028</v>
      </c>
      <c r="H112" s="95">
        <f t="shared" si="37"/>
        <v>-2.2000000000000028</v>
      </c>
      <c r="I112" s="95">
        <f t="shared" si="37"/>
        <v>-5.2000000000000028</v>
      </c>
      <c r="J112" s="95">
        <f t="shared" si="37"/>
        <v>-4.2000000000000028</v>
      </c>
      <c r="K112" s="95">
        <f t="shared" si="37"/>
        <v>-5.2000000000000028</v>
      </c>
      <c r="L112" s="95">
        <f t="shared" si="37"/>
        <v>-6.2000000000000028</v>
      </c>
      <c r="M112" s="95">
        <f t="shared" si="37"/>
        <v>-7.2000000000000028</v>
      </c>
      <c r="N112" s="95">
        <f t="shared" si="37"/>
        <v>-9.2000000000000028</v>
      </c>
      <c r="O112" s="95">
        <f t="shared" si="37"/>
        <v>-11.200000000000003</v>
      </c>
      <c r="P112" s="95">
        <f t="shared" si="37"/>
        <v>-13.200000000000003</v>
      </c>
      <c r="Q112" s="95">
        <f t="shared" si="37"/>
        <v>-11.200000000000003</v>
      </c>
    </row>
    <row r="113" spans="1:17" s="88" customFormat="1" ht="35.1" customHeight="1" x14ac:dyDescent="0.25">
      <c r="A113" s="250" t="s">
        <v>58</v>
      </c>
      <c r="B113" s="253" t="s">
        <v>400</v>
      </c>
      <c r="C113" s="253"/>
      <c r="D113" s="101">
        <f>D114</f>
        <v>100</v>
      </c>
      <c r="E113" s="101">
        <f t="shared" ref="E113:Q113" si="38">E114</f>
        <v>100</v>
      </c>
      <c r="F113" s="101">
        <f t="shared" si="38"/>
        <v>100</v>
      </c>
      <c r="G113" s="101">
        <f t="shared" si="38"/>
        <v>100</v>
      </c>
      <c r="H113" s="101">
        <f t="shared" si="38"/>
        <v>100</v>
      </c>
      <c r="I113" s="101">
        <f t="shared" si="38"/>
        <v>99</v>
      </c>
      <c r="J113" s="101">
        <f t="shared" si="38"/>
        <v>100</v>
      </c>
      <c r="K113" s="101">
        <f t="shared" si="38"/>
        <v>100</v>
      </c>
      <c r="L113" s="101">
        <f t="shared" si="38"/>
        <v>99</v>
      </c>
      <c r="M113" s="101">
        <f t="shared" si="38"/>
        <v>100</v>
      </c>
      <c r="N113" s="101">
        <f t="shared" si="38"/>
        <v>99</v>
      </c>
      <c r="O113" s="101">
        <f t="shared" si="38"/>
        <v>99</v>
      </c>
      <c r="P113" s="101">
        <f t="shared" si="38"/>
        <v>99</v>
      </c>
      <c r="Q113" s="101">
        <f t="shared" si="38"/>
        <v>99</v>
      </c>
    </row>
    <row r="114" spans="1:17" s="88" customFormat="1" ht="35.1" customHeight="1" x14ac:dyDescent="0.25">
      <c r="A114" s="251"/>
      <c r="B114" s="253" t="s">
        <v>401</v>
      </c>
      <c r="C114" s="253"/>
      <c r="D114" s="117">
        <v>100</v>
      </c>
      <c r="E114" s="117">
        <v>100</v>
      </c>
      <c r="F114" s="117">
        <v>100</v>
      </c>
      <c r="G114" s="117">
        <v>100</v>
      </c>
      <c r="H114" s="117">
        <v>100</v>
      </c>
      <c r="I114" s="117">
        <v>99</v>
      </c>
      <c r="J114" s="117">
        <v>100</v>
      </c>
      <c r="K114" s="117">
        <v>100</v>
      </c>
      <c r="L114" s="117">
        <v>99</v>
      </c>
      <c r="M114" s="117">
        <v>100</v>
      </c>
      <c r="N114" s="117">
        <v>99</v>
      </c>
      <c r="O114" s="117">
        <v>99</v>
      </c>
      <c r="P114" s="117">
        <v>99</v>
      </c>
      <c r="Q114" s="117">
        <v>99</v>
      </c>
    </row>
    <row r="115" spans="1:17" ht="37.5" customHeight="1" x14ac:dyDescent="0.25">
      <c r="A115" s="251"/>
      <c r="B115" s="254" t="s">
        <v>402</v>
      </c>
      <c r="C115" s="87" t="s">
        <v>50</v>
      </c>
      <c r="D115" s="127">
        <v>2123</v>
      </c>
      <c r="E115" s="127">
        <v>7171</v>
      </c>
      <c r="F115" s="127">
        <v>1834</v>
      </c>
      <c r="G115" s="127">
        <v>1099</v>
      </c>
      <c r="H115" s="127">
        <v>2007</v>
      </c>
      <c r="I115" s="127">
        <v>1041</v>
      </c>
      <c r="J115" s="127">
        <v>1403</v>
      </c>
      <c r="K115" s="127">
        <v>1358</v>
      </c>
      <c r="L115" s="127">
        <v>1631</v>
      </c>
      <c r="M115" s="127">
        <v>1910</v>
      </c>
      <c r="N115" s="127">
        <v>1149</v>
      </c>
      <c r="O115" s="127">
        <v>747</v>
      </c>
      <c r="P115" s="127">
        <v>1037</v>
      </c>
      <c r="Q115" s="127">
        <v>913</v>
      </c>
    </row>
    <row r="116" spans="1:17" ht="42.75" customHeight="1" x14ac:dyDescent="0.25">
      <c r="A116" s="251"/>
      <c r="B116" s="255"/>
      <c r="C116" s="87" t="s">
        <v>51</v>
      </c>
      <c r="D116" s="103">
        <v>2128</v>
      </c>
      <c r="E116" s="103">
        <v>7175</v>
      </c>
      <c r="F116" s="103">
        <v>1837</v>
      </c>
      <c r="G116" s="103">
        <v>1103</v>
      </c>
      <c r="H116" s="103">
        <v>2009</v>
      </c>
      <c r="I116" s="103">
        <v>1047</v>
      </c>
      <c r="J116" s="103">
        <v>1409</v>
      </c>
      <c r="K116" s="103">
        <v>1364</v>
      </c>
      <c r="L116" s="103">
        <v>1639</v>
      </c>
      <c r="M116" s="103">
        <v>1917</v>
      </c>
      <c r="N116" s="103">
        <v>1162</v>
      </c>
      <c r="O116" s="103">
        <v>753</v>
      </c>
      <c r="P116" s="103">
        <v>1050</v>
      </c>
      <c r="Q116" s="103">
        <v>919</v>
      </c>
    </row>
    <row r="117" spans="1:17" s="94" customFormat="1" ht="22.5" hidden="1" customHeight="1" x14ac:dyDescent="0.25">
      <c r="A117" s="251"/>
      <c r="B117" s="256" t="s">
        <v>403</v>
      </c>
      <c r="C117" s="256"/>
      <c r="D117" s="93">
        <v>97.2</v>
      </c>
      <c r="E117" s="93">
        <v>98.2</v>
      </c>
      <c r="F117" s="93">
        <v>99.2</v>
      </c>
      <c r="G117" s="93">
        <v>100.2</v>
      </c>
      <c r="H117" s="93">
        <v>101.2</v>
      </c>
      <c r="I117" s="93">
        <v>102.2</v>
      </c>
      <c r="J117" s="93">
        <v>103.2</v>
      </c>
      <c r="K117" s="93">
        <v>104.2</v>
      </c>
      <c r="L117" s="93">
        <v>105.2</v>
      </c>
      <c r="M117" s="93">
        <v>106.2</v>
      </c>
      <c r="N117" s="93">
        <v>107.2</v>
      </c>
      <c r="O117" s="93">
        <v>108.2</v>
      </c>
      <c r="P117" s="93">
        <v>109.2</v>
      </c>
      <c r="Q117" s="93">
        <v>110.2</v>
      </c>
    </row>
    <row r="118" spans="1:17" s="96" customFormat="1" ht="21" hidden="1" customHeight="1" x14ac:dyDescent="0.25">
      <c r="A118" s="252"/>
      <c r="B118" s="248" t="s">
        <v>330</v>
      </c>
      <c r="C118" s="248"/>
      <c r="D118" s="95">
        <f t="shared" ref="D118:Q118" si="39">D114-D117</f>
        <v>2.7999999999999972</v>
      </c>
      <c r="E118" s="95">
        <f t="shared" si="39"/>
        <v>1.7999999999999972</v>
      </c>
      <c r="F118" s="95">
        <f t="shared" si="39"/>
        <v>0.79999999999999716</v>
      </c>
      <c r="G118" s="95">
        <f t="shared" si="39"/>
        <v>-0.20000000000000284</v>
      </c>
      <c r="H118" s="95">
        <f t="shared" si="39"/>
        <v>-1.2000000000000028</v>
      </c>
      <c r="I118" s="95">
        <f t="shared" si="39"/>
        <v>-3.2000000000000028</v>
      </c>
      <c r="J118" s="95">
        <f t="shared" si="39"/>
        <v>-3.2000000000000028</v>
      </c>
      <c r="K118" s="95">
        <f t="shared" si="39"/>
        <v>-4.2000000000000028</v>
      </c>
      <c r="L118" s="95">
        <f t="shared" si="39"/>
        <v>-6.2000000000000028</v>
      </c>
      <c r="M118" s="95">
        <f t="shared" si="39"/>
        <v>-6.2000000000000028</v>
      </c>
      <c r="N118" s="95">
        <f t="shared" si="39"/>
        <v>-8.2000000000000028</v>
      </c>
      <c r="O118" s="95">
        <f t="shared" si="39"/>
        <v>-9.2000000000000028</v>
      </c>
      <c r="P118" s="95">
        <f t="shared" si="39"/>
        <v>-10.200000000000003</v>
      </c>
      <c r="Q118" s="95">
        <f t="shared" si="39"/>
        <v>-11.200000000000003</v>
      </c>
    </row>
    <row r="119" spans="1:17" s="106" customFormat="1" ht="21" hidden="1" customHeight="1" x14ac:dyDescent="0.25">
      <c r="A119" s="243" t="s">
        <v>404</v>
      </c>
      <c r="B119" s="246" t="s">
        <v>348</v>
      </c>
      <c r="C119" s="246"/>
      <c r="D119" s="105"/>
      <c r="E119" s="105"/>
      <c r="F119" s="105"/>
      <c r="G119" s="105"/>
      <c r="H119" s="105"/>
      <c r="I119" s="105"/>
      <c r="J119" s="105"/>
      <c r="K119" s="105"/>
      <c r="L119" s="105"/>
      <c r="M119" s="105"/>
      <c r="N119" s="105"/>
      <c r="O119" s="105"/>
      <c r="P119" s="105"/>
      <c r="Q119" s="105"/>
    </row>
    <row r="120" spans="1:17" s="108" customFormat="1" ht="35.1" customHeight="1" x14ac:dyDescent="0.25">
      <c r="A120" s="244"/>
      <c r="B120" s="247" t="s">
        <v>350</v>
      </c>
      <c r="C120" s="247"/>
      <c r="D120" s="107">
        <f t="shared" ref="D120:Q120" si="40">D101*0.3+D107*0.2+D113*0.5</f>
        <v>100</v>
      </c>
      <c r="E120" s="107">
        <f t="shared" si="40"/>
        <v>99.8</v>
      </c>
      <c r="F120" s="107">
        <f t="shared" si="40"/>
        <v>99.6</v>
      </c>
      <c r="G120" s="107">
        <f t="shared" si="40"/>
        <v>99.8</v>
      </c>
      <c r="H120" s="107">
        <f t="shared" si="40"/>
        <v>99.8</v>
      </c>
      <c r="I120" s="107">
        <f t="shared" si="40"/>
        <v>98.6</v>
      </c>
      <c r="J120" s="107">
        <f t="shared" si="40"/>
        <v>99.8</v>
      </c>
      <c r="K120" s="107">
        <f t="shared" si="40"/>
        <v>99.5</v>
      </c>
      <c r="L120" s="107">
        <f t="shared" si="40"/>
        <v>99</v>
      </c>
      <c r="M120" s="107">
        <f t="shared" si="40"/>
        <v>99.5</v>
      </c>
      <c r="N120" s="107">
        <f t="shared" si="40"/>
        <v>98.8</v>
      </c>
      <c r="O120" s="107">
        <f t="shared" si="40"/>
        <v>98.6</v>
      </c>
      <c r="P120" s="107">
        <f t="shared" si="40"/>
        <v>98.4</v>
      </c>
      <c r="Q120" s="107">
        <f t="shared" si="40"/>
        <v>99</v>
      </c>
    </row>
    <row r="121" spans="1:17" s="96" customFormat="1" ht="21" hidden="1" customHeight="1" x14ac:dyDescent="0.25">
      <c r="A121" s="244"/>
      <c r="B121" s="248" t="s">
        <v>330</v>
      </c>
      <c r="C121" s="248"/>
      <c r="D121" s="97"/>
      <c r="E121" s="97"/>
      <c r="F121" s="97"/>
      <c r="G121" s="97"/>
      <c r="H121" s="97"/>
      <c r="I121" s="97"/>
      <c r="J121" s="97"/>
      <c r="K121" s="97"/>
      <c r="L121" s="97"/>
      <c r="M121" s="97"/>
      <c r="N121" s="97"/>
      <c r="O121" s="97"/>
      <c r="P121" s="97"/>
      <c r="Q121" s="97"/>
    </row>
    <row r="122" spans="1:17" s="94" customFormat="1" ht="21" hidden="1" customHeight="1" x14ac:dyDescent="0.25">
      <c r="A122" s="244"/>
      <c r="B122" s="249" t="s">
        <v>405</v>
      </c>
      <c r="C122" s="249"/>
      <c r="D122" s="93">
        <v>97.28</v>
      </c>
      <c r="E122" s="93">
        <v>98.28</v>
      </c>
      <c r="F122" s="93">
        <v>99.28</v>
      </c>
      <c r="G122" s="93">
        <v>100.28</v>
      </c>
      <c r="H122" s="93">
        <v>101.28</v>
      </c>
      <c r="I122" s="93">
        <v>102.28</v>
      </c>
      <c r="J122" s="93">
        <v>103.28</v>
      </c>
      <c r="K122" s="93">
        <v>104.28</v>
      </c>
      <c r="L122" s="93">
        <v>105.28</v>
      </c>
      <c r="M122" s="93">
        <v>106.28</v>
      </c>
      <c r="N122" s="93">
        <v>107.28</v>
      </c>
      <c r="O122" s="93">
        <v>108.28</v>
      </c>
      <c r="P122" s="93">
        <v>109.28</v>
      </c>
      <c r="Q122" s="93">
        <v>110.28</v>
      </c>
    </row>
    <row r="123" spans="1:17" s="96" customFormat="1" ht="21" hidden="1" customHeight="1" x14ac:dyDescent="0.25">
      <c r="A123" s="245"/>
      <c r="B123" s="248" t="s">
        <v>330</v>
      </c>
      <c r="C123" s="248"/>
      <c r="D123" s="95">
        <f t="shared" ref="D123:Q123" si="41">D120-D122</f>
        <v>2.7199999999999989</v>
      </c>
      <c r="E123" s="95">
        <f t="shared" si="41"/>
        <v>1.519999999999996</v>
      </c>
      <c r="F123" s="95">
        <f t="shared" si="41"/>
        <v>0.31999999999999318</v>
      </c>
      <c r="G123" s="95">
        <f t="shared" si="41"/>
        <v>-0.48000000000000398</v>
      </c>
      <c r="H123" s="95">
        <f t="shared" si="41"/>
        <v>-1.480000000000004</v>
      </c>
      <c r="I123" s="95">
        <f t="shared" si="41"/>
        <v>-3.6800000000000068</v>
      </c>
      <c r="J123" s="95">
        <f t="shared" si="41"/>
        <v>-3.480000000000004</v>
      </c>
      <c r="K123" s="95">
        <f t="shared" si="41"/>
        <v>-4.7800000000000011</v>
      </c>
      <c r="L123" s="95">
        <f t="shared" si="41"/>
        <v>-6.2800000000000011</v>
      </c>
      <c r="M123" s="95">
        <f t="shared" si="41"/>
        <v>-6.7800000000000011</v>
      </c>
      <c r="N123" s="95">
        <f t="shared" si="41"/>
        <v>-8.480000000000004</v>
      </c>
      <c r="O123" s="95">
        <f t="shared" si="41"/>
        <v>-9.6800000000000068</v>
      </c>
      <c r="P123" s="95">
        <f t="shared" si="41"/>
        <v>-10.879999999999995</v>
      </c>
      <c r="Q123" s="95">
        <f t="shared" si="41"/>
        <v>-11.280000000000001</v>
      </c>
    </row>
    <row r="124" spans="1:17" s="130" customFormat="1" ht="75.75" customHeight="1" x14ac:dyDescent="0.25">
      <c r="A124" s="234" t="s">
        <v>406</v>
      </c>
      <c r="B124" s="236" t="s">
        <v>59</v>
      </c>
      <c r="C124" s="236"/>
      <c r="D124" s="129">
        <f>(D39+D54+D76+D98+D120)/5</f>
        <v>91.97999999999999</v>
      </c>
      <c r="E124" s="129">
        <f t="shared" ref="E124:Q124" si="42">(E39+E54+E76+E98+E120)/5</f>
        <v>98.34</v>
      </c>
      <c r="F124" s="129">
        <f t="shared" si="42"/>
        <v>97.62</v>
      </c>
      <c r="G124" s="129">
        <f t="shared" si="42"/>
        <v>87.539999999999992</v>
      </c>
      <c r="H124" s="129">
        <f t="shared" si="42"/>
        <v>91.960000000000008</v>
      </c>
      <c r="I124" s="129">
        <f t="shared" si="42"/>
        <v>90.34</v>
      </c>
      <c r="J124" s="129">
        <f t="shared" si="42"/>
        <v>97.06</v>
      </c>
      <c r="K124" s="129">
        <f t="shared" si="42"/>
        <v>94.24</v>
      </c>
      <c r="L124" s="129">
        <f t="shared" si="42"/>
        <v>89.5</v>
      </c>
      <c r="M124" s="129">
        <f t="shared" si="42"/>
        <v>93.66</v>
      </c>
      <c r="N124" s="129">
        <f t="shared" si="42"/>
        <v>90.28</v>
      </c>
      <c r="O124" s="129">
        <f t="shared" si="42"/>
        <v>92.179999999999993</v>
      </c>
      <c r="P124" s="129">
        <f t="shared" si="42"/>
        <v>93.759999999999991</v>
      </c>
      <c r="Q124" s="129">
        <f t="shared" si="42"/>
        <v>89.84</v>
      </c>
    </row>
    <row r="125" spans="1:17" s="131" customFormat="1" ht="25.5" hidden="1" customHeight="1" x14ac:dyDescent="0.25">
      <c r="A125" s="235"/>
      <c r="B125" s="237" t="s">
        <v>348</v>
      </c>
      <c r="C125" s="238"/>
    </row>
    <row r="126" spans="1:17" s="133" customFormat="1" ht="21" hidden="1" customHeight="1" x14ac:dyDescent="0.25">
      <c r="A126" s="235"/>
      <c r="B126" s="239" t="s">
        <v>330</v>
      </c>
      <c r="C126" s="240"/>
      <c r="D126" s="132"/>
    </row>
    <row r="127" spans="1:17" s="126" customFormat="1" ht="21" hidden="1" customHeight="1" x14ac:dyDescent="0.25">
      <c r="A127" s="235"/>
      <c r="B127" s="241" t="s">
        <v>407</v>
      </c>
      <c r="C127" s="241"/>
      <c r="D127" s="126">
        <v>84.902600000000007</v>
      </c>
    </row>
    <row r="128" spans="1:17" s="136" customFormat="1" ht="21" hidden="1" customHeight="1" x14ac:dyDescent="0.3">
      <c r="A128" s="235"/>
      <c r="B128" s="134" t="s">
        <v>408</v>
      </c>
      <c r="C128" s="134"/>
      <c r="D128" s="135">
        <f t="shared" ref="D128" si="43">D124-D127</f>
        <v>7.077399999999983</v>
      </c>
    </row>
  </sheetData>
  <mergeCells count="124">
    <mergeCell ref="B13:C13"/>
    <mergeCell ref="B14:B15"/>
    <mergeCell ref="B16:C16"/>
    <mergeCell ref="B17:C17"/>
    <mergeCell ref="B18:C18"/>
    <mergeCell ref="B19:C19"/>
    <mergeCell ref="A4:A6"/>
    <mergeCell ref="B4:C4"/>
    <mergeCell ref="B5:C5"/>
    <mergeCell ref="B6:C6"/>
    <mergeCell ref="A7:A19"/>
    <mergeCell ref="B7:C7"/>
    <mergeCell ref="B8:C8"/>
    <mergeCell ref="B9:B10"/>
    <mergeCell ref="B11:C11"/>
    <mergeCell ref="B12:C12"/>
    <mergeCell ref="A20:A23"/>
    <mergeCell ref="B20:C20"/>
    <mergeCell ref="B21:C21"/>
    <mergeCell ref="B22:C22"/>
    <mergeCell ref="B23:C23"/>
    <mergeCell ref="A24:A36"/>
    <mergeCell ref="B24:C24"/>
    <mergeCell ref="B25:C25"/>
    <mergeCell ref="B26:B27"/>
    <mergeCell ref="B28:C28"/>
    <mergeCell ref="B36:C36"/>
    <mergeCell ref="A37:A40"/>
    <mergeCell ref="B38:C38"/>
    <mergeCell ref="B39:C39"/>
    <mergeCell ref="A41:A46"/>
    <mergeCell ref="B41:C41"/>
    <mergeCell ref="B42:C42"/>
    <mergeCell ref="B43:C43"/>
    <mergeCell ref="B29:C29"/>
    <mergeCell ref="B30:C30"/>
    <mergeCell ref="B31:B32"/>
    <mergeCell ref="B33:C33"/>
    <mergeCell ref="B34:C34"/>
    <mergeCell ref="B35:C35"/>
    <mergeCell ref="A47:A52"/>
    <mergeCell ref="B47:C47"/>
    <mergeCell ref="B48:B50"/>
    <mergeCell ref="A53:A57"/>
    <mergeCell ref="B53:C53"/>
    <mergeCell ref="B54:C54"/>
    <mergeCell ref="B55:C55"/>
    <mergeCell ref="B56:C56"/>
    <mergeCell ref="B57:C57"/>
    <mergeCell ref="B68:C68"/>
    <mergeCell ref="A69:A74"/>
    <mergeCell ref="B69:C69"/>
    <mergeCell ref="B70:C70"/>
    <mergeCell ref="B71:B72"/>
    <mergeCell ref="B73:C73"/>
    <mergeCell ref="B74:C74"/>
    <mergeCell ref="A58:A62"/>
    <mergeCell ref="B58:C58"/>
    <mergeCell ref="B59:C59"/>
    <mergeCell ref="B60:C60"/>
    <mergeCell ref="B62:C62"/>
    <mergeCell ref="A63:A68"/>
    <mergeCell ref="B63:C63"/>
    <mergeCell ref="B64:C64"/>
    <mergeCell ref="B65:C65"/>
    <mergeCell ref="B66:C66"/>
    <mergeCell ref="A75:A78"/>
    <mergeCell ref="B75:C75"/>
    <mergeCell ref="B76:C76"/>
    <mergeCell ref="B77:C77"/>
    <mergeCell ref="B78:C78"/>
    <mergeCell ref="A79:A84"/>
    <mergeCell ref="B79:C79"/>
    <mergeCell ref="B80:C80"/>
    <mergeCell ref="B81:B82"/>
    <mergeCell ref="B83:C83"/>
    <mergeCell ref="A91:A96"/>
    <mergeCell ref="B91:C91"/>
    <mergeCell ref="B92:C92"/>
    <mergeCell ref="B93:B94"/>
    <mergeCell ref="B95:C95"/>
    <mergeCell ref="B96:C96"/>
    <mergeCell ref="B84:C84"/>
    <mergeCell ref="A85:A90"/>
    <mergeCell ref="B85:C85"/>
    <mergeCell ref="B86:C86"/>
    <mergeCell ref="B87:B88"/>
    <mergeCell ref="B89:C89"/>
    <mergeCell ref="B90:C90"/>
    <mergeCell ref="B112:C112"/>
    <mergeCell ref="A97:A100"/>
    <mergeCell ref="B97:C97"/>
    <mergeCell ref="B98:C98"/>
    <mergeCell ref="B99:C99"/>
    <mergeCell ref="B100:C100"/>
    <mergeCell ref="A101:A106"/>
    <mergeCell ref="B101:C101"/>
    <mergeCell ref="B102:C102"/>
    <mergeCell ref="B103:B104"/>
    <mergeCell ref="B105:C105"/>
    <mergeCell ref="A124:A128"/>
    <mergeCell ref="B124:C124"/>
    <mergeCell ref="B125:C125"/>
    <mergeCell ref="B126:C126"/>
    <mergeCell ref="B127:C127"/>
    <mergeCell ref="D1:Q1"/>
    <mergeCell ref="A119:A123"/>
    <mergeCell ref="B119:C119"/>
    <mergeCell ref="B120:C120"/>
    <mergeCell ref="B121:C121"/>
    <mergeCell ref="B122:C122"/>
    <mergeCell ref="B123:C123"/>
    <mergeCell ref="A113:A118"/>
    <mergeCell ref="B113:C113"/>
    <mergeCell ref="B114:C114"/>
    <mergeCell ref="B115:B116"/>
    <mergeCell ref="B117:C117"/>
    <mergeCell ref="B118:C118"/>
    <mergeCell ref="B106:C106"/>
    <mergeCell ref="A107:A112"/>
    <mergeCell ref="B107:C107"/>
    <mergeCell ref="B108:C108"/>
    <mergeCell ref="B109:B110"/>
    <mergeCell ref="B111:C1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Рейтинг ОУ</vt:lpstr>
      <vt:lpstr>Лист1</vt:lpstr>
      <vt:lpstr>Общий свод данных</vt:lpstr>
      <vt:lpstr>информация для bus.gov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2023-01-23T08:13:25Z</dcterms:modified>
</cp:coreProperties>
</file>